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81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'Foglio4'!$A$1:$O$76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<sst xmlns="http://schemas.openxmlformats.org/spreadsheetml/2006/main" count="116" uniqueCount="53">
  <si>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</si>
  <si>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</si>
  <si>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</si>
  <si>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</si>
  <si>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</si>
  <si>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</si>
  <si>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</si>
  <si>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</si>
  <si>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</si>
  <si>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</si>
  <si>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</si>
  <si>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</si>
  <si>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</si>
  <si>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</si>
  <si>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</si>
  <si>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</si>
  <si>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</si>
  <si>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</si>
  <si>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</si>
  <si>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</si>
  <si>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</si>
  <si>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</si>
  <si>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</si>
  <si>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</si>
  <si>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</si>
  <si>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</si>
  <si>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</si>
  <si>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</si>
  <si>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</si>
  <si>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</si>
  <si>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</si>
  <si>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</si>
  <si>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</si>
  <si>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</si>
  <si>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</si>
  <si>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</si>
  <si>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</si>
  <si>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</si>
  <si>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</si>
  <si>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</si>
  <si>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</si>
  <si>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</si>
  <si>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</si>
  <si>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</si>
  <si>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</si>
  <si>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</si>
  <si>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</si>
  <si>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MARIGLIANO</t>
  </si>
  <si>
    <t>Stazione  di  Marigliano</t>
  </si>
  <si>
    <t>STAZIONE  DI  MARIGLIANO</t>
  </si>
  <si>
    <t>Stazione di Marigliano</t>
  </si>
  <si>
    <t xml:space="preserve">Rad. Glob.      Mj/mq  </t>
  </si>
  <si>
    <t>Lat. N.  40,945443    Long. E. 14,437242  Alt. 27 m s.l.m.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</si>
</sst>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[$-410]d\ mmmm\ yyyy;@"/>
    <numFmt numFmtId="192" formatCode="d/m/yy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183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187" fontId="8" fillId="0" borderId="3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83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8" fontId="0" fillId="0" borderId="0" xfId="21" applyAlignment="1">
      <alignment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8" fontId="0" fillId="0" borderId="1" xfId="2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14.4</c:v>
                </c:pt>
                <c:pt idx="1">
                  <c:v>14.7</c:v>
                </c:pt>
                <c:pt idx="2">
                  <c:v>12</c:v>
                </c:pt>
                <c:pt idx="3">
                  <c:v>10.4</c:v>
                </c:pt>
                <c:pt idx="4">
                  <c:v>11.9</c:v>
                </c:pt>
                <c:pt idx="5">
                  <c:v>13.7</c:v>
                </c:pt>
                <c:pt idx="6">
                  <c:v>16.9</c:v>
                </c:pt>
                <c:pt idx="7">
                  <c:v>18</c:v>
                </c:pt>
                <c:pt idx="8">
                  <c:v>18.5</c:v>
                </c:pt>
                <c:pt idx="9">
                  <c:v>18.9</c:v>
                </c:pt>
                <c:pt idx="10">
                  <c:v>14.8</c:v>
                </c:pt>
                <c:pt idx="11">
                  <c:v>15.3</c:v>
                </c:pt>
                <c:pt idx="12">
                  <c:v>14.8</c:v>
                </c:pt>
                <c:pt idx="13">
                  <c:v>15.6</c:v>
                </c:pt>
                <c:pt idx="14">
                  <c:v>15.4</c:v>
                </c:pt>
                <c:pt idx="15">
                  <c:v>19.2</c:v>
                </c:pt>
                <c:pt idx="16">
                  <c:v>18.4</c:v>
                </c:pt>
                <c:pt idx="17">
                  <c:v>14.8</c:v>
                </c:pt>
                <c:pt idx="18">
                  <c:v>14.2</c:v>
                </c:pt>
                <c:pt idx="19">
                  <c:v>11.8</c:v>
                </c:pt>
                <c:pt idx="20">
                  <c:v>13.5</c:v>
                </c:pt>
                <c:pt idx="21">
                  <c:v>8.4</c:v>
                </c:pt>
                <c:pt idx="22">
                  <c:v>7.4</c:v>
                </c:pt>
                <c:pt idx="23">
                  <c:v>10.5</c:v>
                </c:pt>
                <c:pt idx="24">
                  <c:v>11.4</c:v>
                </c:pt>
                <c:pt idx="25">
                  <c:v>11</c:v>
                </c:pt>
                <c:pt idx="26">
                  <c:v>14.8</c:v>
                </c:pt>
                <c:pt idx="27">
                  <c:v>14.6</c:v>
                </c:pt>
                <c:pt idx="28">
                  <c:v>14.1</c:v>
                </c:pt>
                <c:pt idx="29">
                  <c:v>11.9</c:v>
                </c:pt>
                <c:pt idx="30">
                  <c:v>15.4</c:v>
                </c:pt>
                <c:pt idx="31">
                  <c:v>13.4</c:v>
                </c:pt>
                <c:pt idx="32">
                  <c:v>14.2</c:v>
                </c:pt>
                <c:pt idx="33">
                  <c:v>12</c:v>
                </c:pt>
                <c:pt idx="34">
                  <c:v>15.9</c:v>
                </c:pt>
                <c:pt idx="35">
                  <c:v>17.9</c:v>
                </c:pt>
                <c:pt idx="36">
                  <c:v>17.4</c:v>
                </c:pt>
                <c:pt idx="37">
                  <c:v>18.4</c:v>
                </c:pt>
                <c:pt idx="38">
                  <c:v>15.1</c:v>
                </c:pt>
                <c:pt idx="39">
                  <c:v>14.8</c:v>
                </c:pt>
                <c:pt idx="40">
                  <c:v>15.3</c:v>
                </c:pt>
                <c:pt idx="41">
                  <c:v>13.3</c:v>
                </c:pt>
                <c:pt idx="42">
                  <c:v>13.9</c:v>
                </c:pt>
                <c:pt idx="43">
                  <c:v>14.6</c:v>
                </c:pt>
                <c:pt idx="44">
                  <c:v>15.8</c:v>
                </c:pt>
                <c:pt idx="45">
                  <c:v>15.9</c:v>
                </c:pt>
                <c:pt idx="46">
                  <c:v>13.2</c:v>
                </c:pt>
                <c:pt idx="47">
                  <c:v>18.2</c:v>
                </c:pt>
                <c:pt idx="48">
                  <c:v>15.1</c:v>
                </c:pt>
                <c:pt idx="49">
                  <c:v>18</c:v>
                </c:pt>
                <c:pt idx="50">
                  <c:v>15.3</c:v>
                </c:pt>
                <c:pt idx="51">
                  <c:v>15</c:v>
                </c:pt>
                <c:pt idx="52">
                  <c:v>14.3</c:v>
                </c:pt>
                <c:pt idx="53">
                  <c:v>10.6</c:v>
                </c:pt>
                <c:pt idx="54">
                  <c:v>9.1</c:v>
                </c:pt>
                <c:pt idx="55">
                  <c:v>12.1</c:v>
                </c:pt>
                <c:pt idx="56">
                  <c:v>9.4</c:v>
                </c:pt>
                <c:pt idx="57">
                  <c:v>12.5</c:v>
                </c:pt>
                <c:pt idx="58">
                  <c:v>10.2</c:v>
                </c:pt>
                <c:pt idx="59">
                  <c:v>16.3</c:v>
                </c:pt>
                <c:pt idx="60">
                  <c:v>14.5</c:v>
                </c:pt>
                <c:pt idx="61">
                  <c:v>14.7</c:v>
                </c:pt>
                <c:pt idx="62">
                  <c:v>13.7</c:v>
                </c:pt>
                <c:pt idx="63">
                  <c:v>11</c:v>
                </c:pt>
                <c:pt idx="64">
                  <c:v>13.1</c:v>
                </c:pt>
                <c:pt idx="65">
                  <c:v>10.6</c:v>
                </c:pt>
                <c:pt idx="66">
                  <c:v>9</c:v>
                </c:pt>
                <c:pt idx="67">
                  <c:v>12.4</c:v>
                </c:pt>
                <c:pt idx="68">
                  <c:v>13.7</c:v>
                </c:pt>
                <c:pt idx="69">
                  <c:v>14.8</c:v>
                </c:pt>
                <c:pt idx="70">
                  <c:v>16.7</c:v>
                </c:pt>
                <c:pt idx="71">
                  <c:v>15</c:v>
                </c:pt>
                <c:pt idx="72">
                  <c:v>20.3</c:v>
                </c:pt>
                <c:pt idx="73">
                  <c:v>22.3</c:v>
                </c:pt>
                <c:pt idx="74">
                  <c:v>20.8</c:v>
                </c:pt>
                <c:pt idx="75">
                  <c:v>16.7</c:v>
                </c:pt>
                <c:pt idx="76">
                  <c:v>16.9</c:v>
                </c:pt>
                <c:pt idx="77">
                  <c:v>18.6</c:v>
                </c:pt>
                <c:pt idx="78">
                  <c:v>14</c:v>
                </c:pt>
                <c:pt idx="79">
                  <c:v>14.6</c:v>
                </c:pt>
                <c:pt idx="80">
                  <c:v>17.4</c:v>
                </c:pt>
                <c:pt idx="81">
                  <c:v>17.4</c:v>
                </c:pt>
                <c:pt idx="82">
                  <c:v>20.2</c:v>
                </c:pt>
                <c:pt idx="83">
                  <c:v>17.6</c:v>
                </c:pt>
                <c:pt idx="84">
                  <c:v>16.9</c:v>
                </c:pt>
                <c:pt idx="85">
                  <c:v>18.3</c:v>
                </c:pt>
                <c:pt idx="86">
                  <c:v>15.3</c:v>
                </c:pt>
                <c:pt idx="87">
                  <c:v>17.5</c:v>
                </c:pt>
                <c:pt idx="88">
                  <c:v>17.9</c:v>
                </c:pt>
                <c:pt idx="89">
                  <c:v>21.3</c:v>
                </c:pt>
                <c:pt idx="90">
                  <c:v>22.5</c:v>
                </c:pt>
                <c:pt idx="91">
                  <c:v>24.4</c:v>
                </c:pt>
                <c:pt idx="92">
                  <c:v>21.7</c:v>
                </c:pt>
                <c:pt idx="93">
                  <c:v>19.5</c:v>
                </c:pt>
                <c:pt idx="94">
                  <c:v>21.2</c:v>
                </c:pt>
                <c:pt idx="95">
                  <c:v>20</c:v>
                </c:pt>
                <c:pt idx="96">
                  <c:v>25.1</c:v>
                </c:pt>
                <c:pt idx="97">
                  <c:v>20.7</c:v>
                </c:pt>
                <c:pt idx="98">
                  <c:v>22.1</c:v>
                </c:pt>
                <c:pt idx="99">
                  <c:v>22.4</c:v>
                </c:pt>
                <c:pt idx="100">
                  <c:v>15.6</c:v>
                </c:pt>
                <c:pt idx="101">
                  <c:v>21.5</c:v>
                </c:pt>
                <c:pt idx="102">
                  <c:v>16.5</c:v>
                </c:pt>
                <c:pt idx="103">
                  <c:v>18.4</c:v>
                </c:pt>
                <c:pt idx="104">
                  <c:v>17.3</c:v>
                </c:pt>
                <c:pt idx="105">
                  <c:v>18.5</c:v>
                </c:pt>
                <c:pt idx="106">
                  <c:v>18.6</c:v>
                </c:pt>
                <c:pt idx="107">
                  <c:v>21.8</c:v>
                </c:pt>
                <c:pt idx="108">
                  <c:v>20.9</c:v>
                </c:pt>
                <c:pt idx="109">
                  <c:v>23.4</c:v>
                </c:pt>
                <c:pt idx="110">
                  <c:v>23.3</c:v>
                </c:pt>
                <c:pt idx="111">
                  <c:v>23.4</c:v>
                </c:pt>
                <c:pt idx="112">
                  <c:v>23.2</c:v>
                </c:pt>
                <c:pt idx="113">
                  <c:v>23.3</c:v>
                </c:pt>
                <c:pt idx="114">
                  <c:v>23</c:v>
                </c:pt>
                <c:pt idx="115">
                  <c:v>17.3</c:v>
                </c:pt>
                <c:pt idx="116">
                  <c:v>21.7</c:v>
                </c:pt>
                <c:pt idx="117">
                  <c:v>20.4</c:v>
                </c:pt>
                <c:pt idx="118">
                  <c:v>20.5</c:v>
                </c:pt>
                <c:pt idx="119">
                  <c:v>14.8</c:v>
                </c:pt>
                <c:pt idx="120">
                  <c:v>22</c:v>
                </c:pt>
                <c:pt idx="121">
                  <c:v>20.5</c:v>
                </c:pt>
                <c:pt idx="122">
                  <c:v>22.8</c:v>
                </c:pt>
                <c:pt idx="123">
                  <c:v>22.8</c:v>
                </c:pt>
                <c:pt idx="124">
                  <c:v>21.1</c:v>
                </c:pt>
                <c:pt idx="125">
                  <c:v>22.4</c:v>
                </c:pt>
                <c:pt idx="126">
                  <c:v>21.8</c:v>
                </c:pt>
                <c:pt idx="127">
                  <c:v>22.4</c:v>
                </c:pt>
                <c:pt idx="128">
                  <c:v>18.9</c:v>
                </c:pt>
                <c:pt idx="129">
                  <c:v>22.9</c:v>
                </c:pt>
                <c:pt idx="130">
                  <c:v>26.8</c:v>
                </c:pt>
                <c:pt idx="131">
                  <c:v>28.6</c:v>
                </c:pt>
                <c:pt idx="132">
                  <c:v>24.3</c:v>
                </c:pt>
                <c:pt idx="133">
                  <c:v>26</c:v>
                </c:pt>
                <c:pt idx="134">
                  <c:v>25.1</c:v>
                </c:pt>
                <c:pt idx="135">
                  <c:v>20.5</c:v>
                </c:pt>
                <c:pt idx="136">
                  <c:v>19</c:v>
                </c:pt>
                <c:pt idx="137">
                  <c:v>24.4</c:v>
                </c:pt>
                <c:pt idx="138">
                  <c:v>25.3</c:v>
                </c:pt>
                <c:pt idx="139">
                  <c:v>27.1</c:v>
                </c:pt>
                <c:pt idx="140">
                  <c:v>27.9</c:v>
                </c:pt>
                <c:pt idx="141">
                  <c:v>27.4</c:v>
                </c:pt>
                <c:pt idx="142">
                  <c:v>25.8</c:v>
                </c:pt>
                <c:pt idx="143">
                  <c:v>28.8</c:v>
                </c:pt>
                <c:pt idx="144">
                  <c:v>28.5</c:v>
                </c:pt>
                <c:pt idx="145">
                  <c:v>29.7</c:v>
                </c:pt>
                <c:pt idx="146">
                  <c:v>25.8</c:v>
                </c:pt>
                <c:pt idx="147">
                  <c:v>26</c:v>
                </c:pt>
                <c:pt idx="148">
                  <c:v>27</c:v>
                </c:pt>
                <c:pt idx="149">
                  <c:v>26.9</c:v>
                </c:pt>
                <c:pt idx="150">
                  <c:v>26.5</c:v>
                </c:pt>
                <c:pt idx="151">
                  <c:v>21.3</c:v>
                </c:pt>
                <c:pt idx="152">
                  <c:v>27.7</c:v>
                </c:pt>
                <c:pt idx="153">
                  <c:v>28.6</c:v>
                </c:pt>
                <c:pt idx="154">
                  <c:v>30.2</c:v>
                </c:pt>
                <c:pt idx="155">
                  <c:v>24.1</c:v>
                </c:pt>
                <c:pt idx="156">
                  <c:v>29</c:v>
                </c:pt>
                <c:pt idx="157">
                  <c:v>29.6</c:v>
                </c:pt>
                <c:pt idx="158">
                  <c:v>26.5</c:v>
                </c:pt>
                <c:pt idx="159">
                  <c:v>25.6</c:v>
                </c:pt>
                <c:pt idx="160">
                  <c:v>24.6</c:v>
                </c:pt>
                <c:pt idx="161">
                  <c:v>23.3</c:v>
                </c:pt>
                <c:pt idx="162">
                  <c:v>26.3</c:v>
                </c:pt>
                <c:pt idx="163">
                  <c:v>25.3</c:v>
                </c:pt>
                <c:pt idx="164">
                  <c:v>26.2</c:v>
                </c:pt>
                <c:pt idx="165">
                  <c:v>29.1</c:v>
                </c:pt>
                <c:pt idx="166">
                  <c:v>27.7</c:v>
                </c:pt>
                <c:pt idx="167">
                  <c:v>26.7</c:v>
                </c:pt>
                <c:pt idx="168">
                  <c:v>27.3</c:v>
                </c:pt>
                <c:pt idx="169">
                  <c:v>26.4</c:v>
                </c:pt>
                <c:pt idx="170">
                  <c:v>28.7</c:v>
                </c:pt>
                <c:pt idx="171">
                  <c:v>30.1</c:v>
                </c:pt>
                <c:pt idx="172">
                  <c:v>31.6</c:v>
                </c:pt>
                <c:pt idx="173">
                  <c:v>31.3</c:v>
                </c:pt>
                <c:pt idx="174">
                  <c:v>30.4</c:v>
                </c:pt>
                <c:pt idx="175">
                  <c:v>30.5</c:v>
                </c:pt>
                <c:pt idx="176">
                  <c:v>29.9</c:v>
                </c:pt>
                <c:pt idx="177">
                  <c:v>31.9</c:v>
                </c:pt>
                <c:pt idx="178">
                  <c:v>30.3</c:v>
                </c:pt>
                <c:pt idx="179">
                  <c:v>31.3</c:v>
                </c:pt>
                <c:pt idx="180">
                  <c:v>28.9</c:v>
                </c:pt>
                <c:pt idx="181">
                  <c:v>28.7</c:v>
                </c:pt>
                <c:pt idx="182">
                  <c:v>28</c:v>
                </c:pt>
                <c:pt idx="183">
                  <c:v>28.1</c:v>
                </c:pt>
                <c:pt idx="184">
                  <c:v>28.6</c:v>
                </c:pt>
                <c:pt idx="185">
                  <c:v>26</c:v>
                </c:pt>
                <c:pt idx="186">
                  <c:v>30.8</c:v>
                </c:pt>
                <c:pt idx="187">
                  <c:v>30.6</c:v>
                </c:pt>
                <c:pt idx="188">
                  <c:v>32.7</c:v>
                </c:pt>
                <c:pt idx="189">
                  <c:v>33.9</c:v>
                </c:pt>
                <c:pt idx="190">
                  <c:v>33.4</c:v>
                </c:pt>
                <c:pt idx="191">
                  <c:v>33.5</c:v>
                </c:pt>
                <c:pt idx="192">
                  <c:v>34.9</c:v>
                </c:pt>
                <c:pt idx="193">
                  <c:v>35.6</c:v>
                </c:pt>
                <c:pt idx="194">
                  <c:v>32.2</c:v>
                </c:pt>
                <c:pt idx="195">
                  <c:v>29.8</c:v>
                </c:pt>
                <c:pt idx="196">
                  <c:v>29.4</c:v>
                </c:pt>
                <c:pt idx="197">
                  <c:v>29.9</c:v>
                </c:pt>
                <c:pt idx="198">
                  <c:v>31.3</c:v>
                </c:pt>
                <c:pt idx="199">
                  <c:v>29.9</c:v>
                </c:pt>
                <c:pt idx="200">
                  <c:v>27.4</c:v>
                </c:pt>
                <c:pt idx="201">
                  <c:v>27</c:v>
                </c:pt>
                <c:pt idx="202">
                  <c:v>28</c:v>
                </c:pt>
                <c:pt idx="203">
                  <c:v>26.8</c:v>
                </c:pt>
                <c:pt idx="204">
                  <c:v>25.9</c:v>
                </c:pt>
                <c:pt idx="205">
                  <c:v>24.8</c:v>
                </c:pt>
                <c:pt idx="206">
                  <c:v>27.2</c:v>
                </c:pt>
                <c:pt idx="207">
                  <c:v>28.7</c:v>
                </c:pt>
                <c:pt idx="208">
                  <c:v>27.5</c:v>
                </c:pt>
                <c:pt idx="209">
                  <c:v>27.1</c:v>
                </c:pt>
                <c:pt idx="210">
                  <c:v>28.5</c:v>
                </c:pt>
                <c:pt idx="211">
                  <c:v>28.5</c:v>
                </c:pt>
                <c:pt idx="212">
                  <c:v>29.2</c:v>
                </c:pt>
                <c:pt idx="213">
                  <c:v>30.5</c:v>
                </c:pt>
                <c:pt idx="214">
                  <c:v>32</c:v>
                </c:pt>
                <c:pt idx="215">
                  <c:v>31</c:v>
                </c:pt>
                <c:pt idx="216">
                  <c:v>32.6</c:v>
                </c:pt>
                <c:pt idx="217">
                  <c:v>30.5</c:v>
                </c:pt>
                <c:pt idx="218">
                  <c:v>30.1</c:v>
                </c:pt>
                <c:pt idx="219">
                  <c:v>31.9</c:v>
                </c:pt>
                <c:pt idx="220">
                  <c:v>30.5</c:v>
                </c:pt>
                <c:pt idx="221">
                  <c:v>31.1</c:v>
                </c:pt>
                <c:pt idx="222">
                  <c:v>31.2</c:v>
                </c:pt>
                <c:pt idx="223">
                  <c:v>30.6</c:v>
                </c:pt>
                <c:pt idx="224">
                  <c:v>29.8</c:v>
                </c:pt>
                <c:pt idx="225">
                  <c:v>31.3</c:v>
                </c:pt>
                <c:pt idx="226">
                  <c:v>31.9</c:v>
                </c:pt>
                <c:pt idx="227">
                  <c:v>33.1</c:v>
                </c:pt>
                <c:pt idx="228">
                  <c:v>34.3</c:v>
                </c:pt>
                <c:pt idx="229">
                  <c:v>34.7</c:v>
                </c:pt>
                <c:pt idx="230">
                  <c:v>34.4</c:v>
                </c:pt>
                <c:pt idx="231">
                  <c:v>36.1</c:v>
                </c:pt>
                <c:pt idx="232">
                  <c:v>38.5</c:v>
                </c:pt>
                <c:pt idx="233">
                  <c:v>38.8</c:v>
                </c:pt>
                <c:pt idx="234">
                  <c:v>36.8</c:v>
                </c:pt>
                <c:pt idx="235">
                  <c:v>35.6</c:v>
                </c:pt>
                <c:pt idx="236">
                  <c:v>37.2</c:v>
                </c:pt>
                <c:pt idx="237">
                  <c:v>38.3</c:v>
                </c:pt>
                <c:pt idx="238">
                  <c:v>35.7</c:v>
                </c:pt>
                <c:pt idx="239">
                  <c:v>31.5</c:v>
                </c:pt>
                <c:pt idx="240">
                  <c:v>29.5</c:v>
                </c:pt>
                <c:pt idx="241">
                  <c:v>29.4</c:v>
                </c:pt>
                <c:pt idx="242">
                  <c:v>31.2</c:v>
                </c:pt>
                <c:pt idx="243">
                  <c:v>33.1</c:v>
                </c:pt>
                <c:pt idx="244">
                  <c:v>35.2</c:v>
                </c:pt>
                <c:pt idx="245">
                  <c:v>36</c:v>
                </c:pt>
                <c:pt idx="246">
                  <c:v>36</c:v>
                </c:pt>
                <c:pt idx="247">
                  <c:v>31.4</c:v>
                </c:pt>
                <c:pt idx="248">
                  <c:v>31.1</c:v>
                </c:pt>
                <c:pt idx="249">
                  <c:v>30.3</c:v>
                </c:pt>
                <c:pt idx="250">
                  <c:v>29.2</c:v>
                </c:pt>
                <c:pt idx="251">
                  <c:v>30.5</c:v>
                </c:pt>
                <c:pt idx="252">
                  <c:v>33.9</c:v>
                </c:pt>
                <c:pt idx="253">
                  <c:v>33.4</c:v>
                </c:pt>
                <c:pt idx="254">
                  <c:v>31.1</c:v>
                </c:pt>
                <c:pt idx="255">
                  <c:v>31.8</c:v>
                </c:pt>
                <c:pt idx="256">
                  <c:v>33</c:v>
                </c:pt>
                <c:pt idx="257">
                  <c:v>33.6</c:v>
                </c:pt>
                <c:pt idx="258">
                  <c:v>33.8</c:v>
                </c:pt>
                <c:pt idx="259">
                  <c:v>34.4</c:v>
                </c:pt>
                <c:pt idx="260">
                  <c:v>30.8</c:v>
                </c:pt>
                <c:pt idx="261">
                  <c:v>24.1</c:v>
                </c:pt>
                <c:pt idx="262">
                  <c:v>24.8</c:v>
                </c:pt>
                <c:pt idx="263">
                  <c:v>28.6</c:v>
                </c:pt>
                <c:pt idx="264">
                  <c:v>29.6</c:v>
                </c:pt>
                <c:pt idx="265">
                  <c:v>27.5</c:v>
                </c:pt>
                <c:pt idx="266">
                  <c:v>28.1</c:v>
                </c:pt>
                <c:pt idx="267">
                  <c:v>27.7</c:v>
                </c:pt>
                <c:pt idx="268">
                  <c:v>24.7</c:v>
                </c:pt>
                <c:pt idx="269">
                  <c:v>26.5</c:v>
                </c:pt>
                <c:pt idx="270">
                  <c:v>27.1</c:v>
                </c:pt>
                <c:pt idx="271">
                  <c:v>28.6</c:v>
                </c:pt>
                <c:pt idx="272">
                  <c:v>28.7</c:v>
                </c:pt>
                <c:pt idx="273">
                  <c:v>29.6</c:v>
                </c:pt>
                <c:pt idx="274">
                  <c:v>30</c:v>
                </c:pt>
                <c:pt idx="275">
                  <c:v>30.4</c:v>
                </c:pt>
                <c:pt idx="276">
                  <c:v>29</c:v>
                </c:pt>
                <c:pt idx="277">
                  <c:v>27.7</c:v>
                </c:pt>
                <c:pt idx="278">
                  <c:v>27</c:v>
                </c:pt>
                <c:pt idx="279">
                  <c:v>23.6</c:v>
                </c:pt>
                <c:pt idx="280">
                  <c:v>21.8</c:v>
                </c:pt>
                <c:pt idx="281">
                  <c:v>17.7</c:v>
                </c:pt>
                <c:pt idx="282">
                  <c:v>20.9</c:v>
                </c:pt>
                <c:pt idx="283">
                  <c:v>28.8</c:v>
                </c:pt>
                <c:pt idx="284">
                  <c:v>25.6</c:v>
                </c:pt>
                <c:pt idx="285">
                  <c:v>24</c:v>
                </c:pt>
                <c:pt idx="286">
                  <c:v>19.9</c:v>
                </c:pt>
                <c:pt idx="287">
                  <c:v>18.7</c:v>
                </c:pt>
                <c:pt idx="288">
                  <c:v>18.3</c:v>
                </c:pt>
                <c:pt idx="289">
                  <c:v>19.1</c:v>
                </c:pt>
                <c:pt idx="290">
                  <c:v>20.6</c:v>
                </c:pt>
                <c:pt idx="291">
                  <c:v>21.7</c:v>
                </c:pt>
                <c:pt idx="292">
                  <c:v>22.3</c:v>
                </c:pt>
                <c:pt idx="293">
                  <c:v>22.7</c:v>
                </c:pt>
                <c:pt idx="294">
                  <c:v>21.1</c:v>
                </c:pt>
                <c:pt idx="295">
                  <c:v>22.8</c:v>
                </c:pt>
                <c:pt idx="296">
                  <c:v>19.6</c:v>
                </c:pt>
                <c:pt idx="297">
                  <c:v>23.7</c:v>
                </c:pt>
                <c:pt idx="298">
                  <c:v>19</c:v>
                </c:pt>
                <c:pt idx="299">
                  <c:v>21.2</c:v>
                </c:pt>
                <c:pt idx="300">
                  <c:v>24.4</c:v>
                </c:pt>
                <c:pt idx="301">
                  <c:v>23.9</c:v>
                </c:pt>
                <c:pt idx="302">
                  <c:v>23</c:v>
                </c:pt>
                <c:pt idx="303">
                  <c:v>22.3</c:v>
                </c:pt>
                <c:pt idx="304">
                  <c:v>21.8</c:v>
                </c:pt>
                <c:pt idx="305">
                  <c:v>22.7</c:v>
                </c:pt>
                <c:pt idx="306">
                  <c:v>21.5</c:v>
                </c:pt>
                <c:pt idx="307">
                  <c:v>22.3</c:v>
                </c:pt>
                <c:pt idx="308">
                  <c:v>21.2</c:v>
                </c:pt>
                <c:pt idx="309">
                  <c:v>20.9</c:v>
                </c:pt>
                <c:pt idx="310">
                  <c:v>19.6</c:v>
                </c:pt>
                <c:pt idx="311">
                  <c:v>20.7</c:v>
                </c:pt>
                <c:pt idx="312">
                  <c:v>21.3</c:v>
                </c:pt>
                <c:pt idx="313">
                  <c:v>22.2</c:v>
                </c:pt>
                <c:pt idx="314">
                  <c:v>21</c:v>
                </c:pt>
                <c:pt idx="315">
                  <c:v>18.6</c:v>
                </c:pt>
                <c:pt idx="316">
                  <c:v>16.3</c:v>
                </c:pt>
                <c:pt idx="317">
                  <c:v>16.7</c:v>
                </c:pt>
                <c:pt idx="318">
                  <c:v>17.3</c:v>
                </c:pt>
                <c:pt idx="319">
                  <c:v>18</c:v>
                </c:pt>
                <c:pt idx="320">
                  <c:v>17.9</c:v>
                </c:pt>
                <c:pt idx="321">
                  <c:v>17.8</c:v>
                </c:pt>
                <c:pt idx="322">
                  <c:v>17.5</c:v>
                </c:pt>
                <c:pt idx="323">
                  <c:v>17.7</c:v>
                </c:pt>
                <c:pt idx="324">
                  <c:v>20.5</c:v>
                </c:pt>
                <c:pt idx="325">
                  <c:v>18.2</c:v>
                </c:pt>
                <c:pt idx="326">
                  <c:v>19.9</c:v>
                </c:pt>
                <c:pt idx="327">
                  <c:v>19.2</c:v>
                </c:pt>
                <c:pt idx="328">
                  <c:v>18.8</c:v>
                </c:pt>
                <c:pt idx="329">
                  <c:v>20.1</c:v>
                </c:pt>
                <c:pt idx="330">
                  <c:v>18.2</c:v>
                </c:pt>
                <c:pt idx="331">
                  <c:v>17.8</c:v>
                </c:pt>
                <c:pt idx="332">
                  <c:v>17.8</c:v>
                </c:pt>
                <c:pt idx="333">
                  <c:v>17.5</c:v>
                </c:pt>
                <c:pt idx="334">
                  <c:v>18</c:v>
                </c:pt>
                <c:pt idx="335">
                  <c:v>14.3</c:v>
                </c:pt>
                <c:pt idx="336">
                  <c:v>18.5</c:v>
                </c:pt>
                <c:pt idx="337">
                  <c:v>17.8</c:v>
                </c:pt>
                <c:pt idx="338">
                  <c:v>18.2</c:v>
                </c:pt>
                <c:pt idx="339">
                  <c:v>17.5</c:v>
                </c:pt>
                <c:pt idx="340">
                  <c:v>16.4</c:v>
                </c:pt>
                <c:pt idx="341">
                  <c:v>18.4</c:v>
                </c:pt>
                <c:pt idx="342">
                  <c:v>17.5</c:v>
                </c:pt>
                <c:pt idx="343">
                  <c:v>17.5</c:v>
                </c:pt>
                <c:pt idx="344">
                  <c:v>17.8</c:v>
                </c:pt>
                <c:pt idx="345">
                  <c:v>18.4</c:v>
                </c:pt>
                <c:pt idx="346">
                  <c:v>16.3</c:v>
                </c:pt>
                <c:pt idx="347">
                  <c:v>17.6</c:v>
                </c:pt>
                <c:pt idx="348">
                  <c:v>17.6</c:v>
                </c:pt>
                <c:pt idx="349">
                  <c:v>16.8</c:v>
                </c:pt>
                <c:pt idx="350">
                  <c:v>16.5</c:v>
                </c:pt>
                <c:pt idx="351">
                  <c:v>11.6</c:v>
                </c:pt>
                <c:pt idx="352">
                  <c:v>11.8</c:v>
                </c:pt>
                <c:pt idx="353">
                  <c:v>10.1</c:v>
                </c:pt>
                <c:pt idx="354">
                  <c:v>9.9</c:v>
                </c:pt>
                <c:pt idx="355">
                  <c:v>11</c:v>
                </c:pt>
                <c:pt idx="356">
                  <c:v>14.1</c:v>
                </c:pt>
                <c:pt idx="357">
                  <c:v>15.9</c:v>
                </c:pt>
                <c:pt idx="358">
                  <c:v>12.2</c:v>
                </c:pt>
                <c:pt idx="359">
                  <c:v>13</c:v>
                </c:pt>
                <c:pt idx="360">
                  <c:v>14.5</c:v>
                </c:pt>
                <c:pt idx="361">
                  <c:v>14.3</c:v>
                </c:pt>
                <c:pt idx="362">
                  <c:v>14.2</c:v>
                </c:pt>
                <c:pt idx="363">
                  <c:v>10.3</c:v>
                </c:pt>
                <c:pt idx="364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3.5</c:v>
                </c:pt>
                <c:pt idx="1">
                  <c:v>2.6</c:v>
                </c:pt>
                <c:pt idx="2">
                  <c:v>5.3</c:v>
                </c:pt>
                <c:pt idx="3">
                  <c:v>2</c:v>
                </c:pt>
                <c:pt idx="4">
                  <c:v>3.6</c:v>
                </c:pt>
                <c:pt idx="5">
                  <c:v>2.4</c:v>
                </c:pt>
                <c:pt idx="6">
                  <c:v>5.1</c:v>
                </c:pt>
                <c:pt idx="7">
                  <c:v>2.6</c:v>
                </c:pt>
                <c:pt idx="8">
                  <c:v>2.4</c:v>
                </c:pt>
                <c:pt idx="9">
                  <c:v>5.5</c:v>
                </c:pt>
                <c:pt idx="10">
                  <c:v>4.8</c:v>
                </c:pt>
                <c:pt idx="11">
                  <c:v>5.1</c:v>
                </c:pt>
                <c:pt idx="12">
                  <c:v>0.6</c:v>
                </c:pt>
                <c:pt idx="13">
                  <c:v>1.4</c:v>
                </c:pt>
                <c:pt idx="14">
                  <c:v>4.2</c:v>
                </c:pt>
                <c:pt idx="15">
                  <c:v>0.9</c:v>
                </c:pt>
                <c:pt idx="16">
                  <c:v>1.9</c:v>
                </c:pt>
                <c:pt idx="17">
                  <c:v>2.3</c:v>
                </c:pt>
                <c:pt idx="18">
                  <c:v>8.8</c:v>
                </c:pt>
                <c:pt idx="19">
                  <c:v>8.3</c:v>
                </c:pt>
                <c:pt idx="20">
                  <c:v>5.9</c:v>
                </c:pt>
                <c:pt idx="21">
                  <c:v>5.1</c:v>
                </c:pt>
                <c:pt idx="22">
                  <c:v>4.7</c:v>
                </c:pt>
                <c:pt idx="23">
                  <c:v>1.8</c:v>
                </c:pt>
                <c:pt idx="24">
                  <c:v>-1.5</c:v>
                </c:pt>
                <c:pt idx="25">
                  <c:v>2</c:v>
                </c:pt>
                <c:pt idx="26">
                  <c:v>0.3</c:v>
                </c:pt>
                <c:pt idx="27">
                  <c:v>8.7</c:v>
                </c:pt>
                <c:pt idx="28">
                  <c:v>8.9</c:v>
                </c:pt>
                <c:pt idx="29">
                  <c:v>4.6</c:v>
                </c:pt>
                <c:pt idx="30">
                  <c:v>2.6</c:v>
                </c:pt>
                <c:pt idx="31">
                  <c:v>9</c:v>
                </c:pt>
                <c:pt idx="32">
                  <c:v>8.2</c:v>
                </c:pt>
                <c:pt idx="33">
                  <c:v>7.8</c:v>
                </c:pt>
                <c:pt idx="34">
                  <c:v>6.6</c:v>
                </c:pt>
                <c:pt idx="35">
                  <c:v>0.1</c:v>
                </c:pt>
                <c:pt idx="36">
                  <c:v>-0.4</c:v>
                </c:pt>
                <c:pt idx="37">
                  <c:v>-0.4</c:v>
                </c:pt>
                <c:pt idx="38">
                  <c:v>0.2</c:v>
                </c:pt>
                <c:pt idx="39">
                  <c:v>4.6</c:v>
                </c:pt>
                <c:pt idx="40">
                  <c:v>6.2</c:v>
                </c:pt>
                <c:pt idx="41">
                  <c:v>7.8</c:v>
                </c:pt>
                <c:pt idx="42">
                  <c:v>7</c:v>
                </c:pt>
                <c:pt idx="43">
                  <c:v>5.4</c:v>
                </c:pt>
                <c:pt idx="44">
                  <c:v>0.7</c:v>
                </c:pt>
                <c:pt idx="45">
                  <c:v>0.2</c:v>
                </c:pt>
                <c:pt idx="46">
                  <c:v>5.6</c:v>
                </c:pt>
                <c:pt idx="47">
                  <c:v>7.4</c:v>
                </c:pt>
                <c:pt idx="48">
                  <c:v>4.7</c:v>
                </c:pt>
                <c:pt idx="49">
                  <c:v>6.4</c:v>
                </c:pt>
                <c:pt idx="50">
                  <c:v>2.9</c:v>
                </c:pt>
                <c:pt idx="51">
                  <c:v>6.5</c:v>
                </c:pt>
                <c:pt idx="52">
                  <c:v>6.3</c:v>
                </c:pt>
                <c:pt idx="53">
                  <c:v>5</c:v>
                </c:pt>
                <c:pt idx="54">
                  <c:v>4.8</c:v>
                </c:pt>
                <c:pt idx="55">
                  <c:v>3.5</c:v>
                </c:pt>
                <c:pt idx="56">
                  <c:v>1</c:v>
                </c:pt>
                <c:pt idx="57">
                  <c:v>-2.1</c:v>
                </c:pt>
                <c:pt idx="58">
                  <c:v>6.4</c:v>
                </c:pt>
                <c:pt idx="59">
                  <c:v>6.6</c:v>
                </c:pt>
                <c:pt idx="60">
                  <c:v>5.2</c:v>
                </c:pt>
                <c:pt idx="61">
                  <c:v>6.5</c:v>
                </c:pt>
                <c:pt idx="62">
                  <c:v>6.4</c:v>
                </c:pt>
                <c:pt idx="63">
                  <c:v>7.2</c:v>
                </c:pt>
                <c:pt idx="64">
                  <c:v>5.1</c:v>
                </c:pt>
                <c:pt idx="65">
                  <c:v>3.6</c:v>
                </c:pt>
                <c:pt idx="66">
                  <c:v>0.6</c:v>
                </c:pt>
                <c:pt idx="67">
                  <c:v>-3.5</c:v>
                </c:pt>
                <c:pt idx="68">
                  <c:v>-0.8</c:v>
                </c:pt>
                <c:pt idx="69">
                  <c:v>0.6</c:v>
                </c:pt>
                <c:pt idx="70">
                  <c:v>-0.2</c:v>
                </c:pt>
                <c:pt idx="71">
                  <c:v>5.8</c:v>
                </c:pt>
                <c:pt idx="72">
                  <c:v>12.2</c:v>
                </c:pt>
                <c:pt idx="73">
                  <c:v>8.2</c:v>
                </c:pt>
                <c:pt idx="74">
                  <c:v>13</c:v>
                </c:pt>
                <c:pt idx="75">
                  <c:v>11</c:v>
                </c:pt>
                <c:pt idx="76">
                  <c:v>9.8</c:v>
                </c:pt>
                <c:pt idx="77">
                  <c:v>9.2</c:v>
                </c:pt>
                <c:pt idx="78">
                  <c:v>9.2</c:v>
                </c:pt>
                <c:pt idx="79">
                  <c:v>8.2</c:v>
                </c:pt>
                <c:pt idx="80">
                  <c:v>7.9</c:v>
                </c:pt>
                <c:pt idx="81">
                  <c:v>4</c:v>
                </c:pt>
                <c:pt idx="82">
                  <c:v>2.3</c:v>
                </c:pt>
                <c:pt idx="83">
                  <c:v>3.2</c:v>
                </c:pt>
                <c:pt idx="84">
                  <c:v>7.5</c:v>
                </c:pt>
                <c:pt idx="85">
                  <c:v>8.9</c:v>
                </c:pt>
                <c:pt idx="86">
                  <c:v>7.4</c:v>
                </c:pt>
                <c:pt idx="87">
                  <c:v>10.7</c:v>
                </c:pt>
                <c:pt idx="88">
                  <c:v>9</c:v>
                </c:pt>
                <c:pt idx="89">
                  <c:v>6.1</c:v>
                </c:pt>
                <c:pt idx="90">
                  <c:v>6.7</c:v>
                </c:pt>
                <c:pt idx="91">
                  <c:v>5.8</c:v>
                </c:pt>
                <c:pt idx="92">
                  <c:v>6.1</c:v>
                </c:pt>
                <c:pt idx="93">
                  <c:v>10</c:v>
                </c:pt>
                <c:pt idx="94">
                  <c:v>11.7</c:v>
                </c:pt>
                <c:pt idx="95">
                  <c:v>13.8</c:v>
                </c:pt>
                <c:pt idx="96">
                  <c:v>10.7</c:v>
                </c:pt>
                <c:pt idx="97">
                  <c:v>9</c:v>
                </c:pt>
                <c:pt idx="98">
                  <c:v>7.3</c:v>
                </c:pt>
                <c:pt idx="99">
                  <c:v>10.4</c:v>
                </c:pt>
                <c:pt idx="100">
                  <c:v>10.4</c:v>
                </c:pt>
                <c:pt idx="101">
                  <c:v>6.1</c:v>
                </c:pt>
                <c:pt idx="102">
                  <c:v>7.8</c:v>
                </c:pt>
                <c:pt idx="103">
                  <c:v>3.6</c:v>
                </c:pt>
                <c:pt idx="104">
                  <c:v>8.6</c:v>
                </c:pt>
                <c:pt idx="105">
                  <c:v>10.8</c:v>
                </c:pt>
                <c:pt idx="106">
                  <c:v>10.4</c:v>
                </c:pt>
                <c:pt idx="107">
                  <c:v>3.9</c:v>
                </c:pt>
                <c:pt idx="108">
                  <c:v>3.2</c:v>
                </c:pt>
                <c:pt idx="109">
                  <c:v>4.5</c:v>
                </c:pt>
                <c:pt idx="110">
                  <c:v>4.3</c:v>
                </c:pt>
                <c:pt idx="111">
                  <c:v>5.8</c:v>
                </c:pt>
                <c:pt idx="112">
                  <c:v>6.3</c:v>
                </c:pt>
                <c:pt idx="113">
                  <c:v>12.7</c:v>
                </c:pt>
                <c:pt idx="114">
                  <c:v>12.3</c:v>
                </c:pt>
                <c:pt idx="115">
                  <c:v>12.2</c:v>
                </c:pt>
                <c:pt idx="116">
                  <c:v>13.9</c:v>
                </c:pt>
                <c:pt idx="117">
                  <c:v>11.2</c:v>
                </c:pt>
                <c:pt idx="118">
                  <c:v>9.1</c:v>
                </c:pt>
                <c:pt idx="119">
                  <c:v>10.4</c:v>
                </c:pt>
                <c:pt idx="120">
                  <c:v>12.1</c:v>
                </c:pt>
                <c:pt idx="121">
                  <c:v>11.6</c:v>
                </c:pt>
                <c:pt idx="122">
                  <c:v>14.1</c:v>
                </c:pt>
                <c:pt idx="123">
                  <c:v>12</c:v>
                </c:pt>
                <c:pt idx="124">
                  <c:v>12</c:v>
                </c:pt>
                <c:pt idx="125">
                  <c:v>7.4</c:v>
                </c:pt>
                <c:pt idx="126">
                  <c:v>6.4</c:v>
                </c:pt>
                <c:pt idx="127">
                  <c:v>7.7</c:v>
                </c:pt>
                <c:pt idx="128">
                  <c:v>11.4</c:v>
                </c:pt>
                <c:pt idx="129">
                  <c:v>10.4</c:v>
                </c:pt>
                <c:pt idx="130">
                  <c:v>6.6</c:v>
                </c:pt>
                <c:pt idx="131">
                  <c:v>7.9</c:v>
                </c:pt>
                <c:pt idx="132">
                  <c:v>10.3</c:v>
                </c:pt>
                <c:pt idx="133">
                  <c:v>10.1</c:v>
                </c:pt>
                <c:pt idx="134">
                  <c:v>9.5</c:v>
                </c:pt>
                <c:pt idx="135">
                  <c:v>12.3</c:v>
                </c:pt>
                <c:pt idx="136">
                  <c:v>9.9</c:v>
                </c:pt>
                <c:pt idx="137">
                  <c:v>6.4</c:v>
                </c:pt>
                <c:pt idx="138">
                  <c:v>8.3</c:v>
                </c:pt>
                <c:pt idx="139">
                  <c:v>9.4</c:v>
                </c:pt>
                <c:pt idx="140">
                  <c:v>13.1</c:v>
                </c:pt>
                <c:pt idx="141">
                  <c:v>15.6</c:v>
                </c:pt>
                <c:pt idx="142">
                  <c:v>16.6</c:v>
                </c:pt>
                <c:pt idx="143">
                  <c:v>15.6</c:v>
                </c:pt>
                <c:pt idx="144">
                  <c:v>13.6</c:v>
                </c:pt>
                <c:pt idx="145">
                  <c:v>14.7</c:v>
                </c:pt>
                <c:pt idx="146">
                  <c:v>15.1</c:v>
                </c:pt>
                <c:pt idx="147">
                  <c:v>14.7</c:v>
                </c:pt>
                <c:pt idx="148">
                  <c:v>12.8</c:v>
                </c:pt>
                <c:pt idx="149">
                  <c:v>15.8</c:v>
                </c:pt>
                <c:pt idx="150">
                  <c:v>13.4</c:v>
                </c:pt>
                <c:pt idx="151">
                  <c:v>15.8</c:v>
                </c:pt>
                <c:pt idx="152">
                  <c:v>16.2</c:v>
                </c:pt>
                <c:pt idx="153">
                  <c:v>15.1</c:v>
                </c:pt>
                <c:pt idx="154">
                  <c:v>15.6</c:v>
                </c:pt>
                <c:pt idx="155">
                  <c:v>17.6</c:v>
                </c:pt>
                <c:pt idx="156">
                  <c:v>15.2</c:v>
                </c:pt>
                <c:pt idx="157">
                  <c:v>17.8</c:v>
                </c:pt>
                <c:pt idx="158">
                  <c:v>16.5</c:v>
                </c:pt>
                <c:pt idx="159">
                  <c:v>15.9</c:v>
                </c:pt>
                <c:pt idx="160">
                  <c:v>15.1</c:v>
                </c:pt>
                <c:pt idx="161">
                  <c:v>14.6</c:v>
                </c:pt>
                <c:pt idx="162">
                  <c:v>12.1</c:v>
                </c:pt>
                <c:pt idx="163">
                  <c:v>15.5</c:v>
                </c:pt>
                <c:pt idx="164">
                  <c:v>15.1</c:v>
                </c:pt>
                <c:pt idx="165">
                  <c:v>14.3</c:v>
                </c:pt>
                <c:pt idx="166">
                  <c:v>13.1</c:v>
                </c:pt>
                <c:pt idx="167">
                  <c:v>15.8</c:v>
                </c:pt>
                <c:pt idx="168">
                  <c:v>15.2</c:v>
                </c:pt>
                <c:pt idx="169">
                  <c:v>15.2</c:v>
                </c:pt>
                <c:pt idx="170">
                  <c:v>16.1</c:v>
                </c:pt>
                <c:pt idx="171">
                  <c:v>17.3</c:v>
                </c:pt>
                <c:pt idx="172">
                  <c:v>15.8</c:v>
                </c:pt>
                <c:pt idx="173">
                  <c:v>14.6</c:v>
                </c:pt>
                <c:pt idx="174">
                  <c:v>15.6</c:v>
                </c:pt>
                <c:pt idx="175">
                  <c:v>17.4</c:v>
                </c:pt>
                <c:pt idx="176">
                  <c:v>20.4</c:v>
                </c:pt>
                <c:pt idx="177">
                  <c:v>17.9</c:v>
                </c:pt>
                <c:pt idx="178">
                  <c:v>14.6</c:v>
                </c:pt>
                <c:pt idx="179">
                  <c:v>14</c:v>
                </c:pt>
                <c:pt idx="180">
                  <c:v>18.9</c:v>
                </c:pt>
                <c:pt idx="181">
                  <c:v>18</c:v>
                </c:pt>
                <c:pt idx="182">
                  <c:v>17.7</c:v>
                </c:pt>
                <c:pt idx="183">
                  <c:v>16.4</c:v>
                </c:pt>
                <c:pt idx="184">
                  <c:v>16.2</c:v>
                </c:pt>
                <c:pt idx="185">
                  <c:v>19.1</c:v>
                </c:pt>
                <c:pt idx="186">
                  <c:v>17.5</c:v>
                </c:pt>
                <c:pt idx="187">
                  <c:v>17.2</c:v>
                </c:pt>
                <c:pt idx="188">
                  <c:v>17.1</c:v>
                </c:pt>
                <c:pt idx="189">
                  <c:v>16.5</c:v>
                </c:pt>
                <c:pt idx="190">
                  <c:v>15.8</c:v>
                </c:pt>
                <c:pt idx="191">
                  <c:v>16.8</c:v>
                </c:pt>
                <c:pt idx="192">
                  <c:v>17</c:v>
                </c:pt>
                <c:pt idx="193">
                  <c:v>19.7</c:v>
                </c:pt>
                <c:pt idx="194">
                  <c:v>19.1</c:v>
                </c:pt>
                <c:pt idx="195">
                  <c:v>17.8</c:v>
                </c:pt>
                <c:pt idx="196">
                  <c:v>14.8</c:v>
                </c:pt>
                <c:pt idx="197">
                  <c:v>15.4</c:v>
                </c:pt>
                <c:pt idx="198">
                  <c:v>15.9</c:v>
                </c:pt>
                <c:pt idx="199">
                  <c:v>16.2</c:v>
                </c:pt>
                <c:pt idx="200">
                  <c:v>18</c:v>
                </c:pt>
                <c:pt idx="201">
                  <c:v>15.6</c:v>
                </c:pt>
                <c:pt idx="202">
                  <c:v>17.6</c:v>
                </c:pt>
                <c:pt idx="203">
                  <c:v>16.5</c:v>
                </c:pt>
                <c:pt idx="204">
                  <c:v>15.4</c:v>
                </c:pt>
                <c:pt idx="205">
                  <c:v>14.1</c:v>
                </c:pt>
                <c:pt idx="206">
                  <c:v>14.4</c:v>
                </c:pt>
                <c:pt idx="207">
                  <c:v>14.9</c:v>
                </c:pt>
                <c:pt idx="208">
                  <c:v>19</c:v>
                </c:pt>
                <c:pt idx="209">
                  <c:v>17.3</c:v>
                </c:pt>
                <c:pt idx="210">
                  <c:v>15.4</c:v>
                </c:pt>
                <c:pt idx="211">
                  <c:v>17.3</c:v>
                </c:pt>
                <c:pt idx="212">
                  <c:v>15.2</c:v>
                </c:pt>
                <c:pt idx="213">
                  <c:v>15.6</c:v>
                </c:pt>
                <c:pt idx="214">
                  <c:v>17.5</c:v>
                </c:pt>
                <c:pt idx="215">
                  <c:v>18</c:v>
                </c:pt>
                <c:pt idx="216">
                  <c:v>15.8</c:v>
                </c:pt>
                <c:pt idx="217">
                  <c:v>18.8</c:v>
                </c:pt>
                <c:pt idx="218">
                  <c:v>17</c:v>
                </c:pt>
                <c:pt idx="219">
                  <c:v>17.2</c:v>
                </c:pt>
                <c:pt idx="220">
                  <c:v>18.3</c:v>
                </c:pt>
                <c:pt idx="221">
                  <c:v>16.8</c:v>
                </c:pt>
                <c:pt idx="222">
                  <c:v>16.6</c:v>
                </c:pt>
                <c:pt idx="223">
                  <c:v>13.1</c:v>
                </c:pt>
                <c:pt idx="224">
                  <c:v>15.3</c:v>
                </c:pt>
                <c:pt idx="225">
                  <c:v>15.6</c:v>
                </c:pt>
                <c:pt idx="226">
                  <c:v>16.5</c:v>
                </c:pt>
                <c:pt idx="227">
                  <c:v>18.2</c:v>
                </c:pt>
                <c:pt idx="228">
                  <c:v>18.7</c:v>
                </c:pt>
                <c:pt idx="229">
                  <c:v>16.5</c:v>
                </c:pt>
                <c:pt idx="230">
                  <c:v>16.5</c:v>
                </c:pt>
                <c:pt idx="231">
                  <c:v>17</c:v>
                </c:pt>
                <c:pt idx="232">
                  <c:v>18</c:v>
                </c:pt>
                <c:pt idx="233">
                  <c:v>16.8</c:v>
                </c:pt>
                <c:pt idx="234">
                  <c:v>16.2</c:v>
                </c:pt>
                <c:pt idx="235">
                  <c:v>16.4</c:v>
                </c:pt>
                <c:pt idx="236">
                  <c:v>18.1</c:v>
                </c:pt>
                <c:pt idx="237">
                  <c:v>18.8</c:v>
                </c:pt>
                <c:pt idx="238">
                  <c:v>17.5</c:v>
                </c:pt>
                <c:pt idx="239">
                  <c:v>18.3</c:v>
                </c:pt>
                <c:pt idx="240">
                  <c:v>15.9</c:v>
                </c:pt>
                <c:pt idx="241">
                  <c:v>17</c:v>
                </c:pt>
                <c:pt idx="242">
                  <c:v>17.5</c:v>
                </c:pt>
                <c:pt idx="243">
                  <c:v>16.7</c:v>
                </c:pt>
                <c:pt idx="244">
                  <c:v>15.6</c:v>
                </c:pt>
                <c:pt idx="245">
                  <c:v>18.7</c:v>
                </c:pt>
                <c:pt idx="246">
                  <c:v>17.8</c:v>
                </c:pt>
                <c:pt idx="247">
                  <c:v>19.7</c:v>
                </c:pt>
                <c:pt idx="248">
                  <c:v>18.4</c:v>
                </c:pt>
                <c:pt idx="249">
                  <c:v>17.2</c:v>
                </c:pt>
                <c:pt idx="250">
                  <c:v>18.1</c:v>
                </c:pt>
                <c:pt idx="251">
                  <c:v>17.3</c:v>
                </c:pt>
                <c:pt idx="252">
                  <c:v>16.3</c:v>
                </c:pt>
                <c:pt idx="253">
                  <c:v>15.7</c:v>
                </c:pt>
                <c:pt idx="254">
                  <c:v>16.2</c:v>
                </c:pt>
                <c:pt idx="255">
                  <c:v>18.4</c:v>
                </c:pt>
                <c:pt idx="256">
                  <c:v>16</c:v>
                </c:pt>
                <c:pt idx="257">
                  <c:v>15.4</c:v>
                </c:pt>
                <c:pt idx="258">
                  <c:v>15.8</c:v>
                </c:pt>
                <c:pt idx="259">
                  <c:v>16.2</c:v>
                </c:pt>
                <c:pt idx="260">
                  <c:v>15</c:v>
                </c:pt>
                <c:pt idx="261">
                  <c:v>14.6</c:v>
                </c:pt>
                <c:pt idx="262">
                  <c:v>11.3</c:v>
                </c:pt>
                <c:pt idx="263">
                  <c:v>13.4</c:v>
                </c:pt>
                <c:pt idx="264">
                  <c:v>13.8</c:v>
                </c:pt>
                <c:pt idx="265">
                  <c:v>15.8</c:v>
                </c:pt>
                <c:pt idx="266">
                  <c:v>14.9</c:v>
                </c:pt>
                <c:pt idx="267">
                  <c:v>14.6</c:v>
                </c:pt>
                <c:pt idx="268">
                  <c:v>17.6</c:v>
                </c:pt>
                <c:pt idx="269">
                  <c:v>17.4</c:v>
                </c:pt>
                <c:pt idx="270">
                  <c:v>18.6</c:v>
                </c:pt>
                <c:pt idx="271">
                  <c:v>15.3</c:v>
                </c:pt>
                <c:pt idx="272">
                  <c:v>11.5</c:v>
                </c:pt>
                <c:pt idx="273">
                  <c:v>11.2</c:v>
                </c:pt>
                <c:pt idx="274">
                  <c:v>11.3</c:v>
                </c:pt>
                <c:pt idx="275">
                  <c:v>10.3</c:v>
                </c:pt>
                <c:pt idx="276">
                  <c:v>10</c:v>
                </c:pt>
                <c:pt idx="277">
                  <c:v>10.4</c:v>
                </c:pt>
                <c:pt idx="278">
                  <c:v>11.3</c:v>
                </c:pt>
                <c:pt idx="279">
                  <c:v>10.8</c:v>
                </c:pt>
                <c:pt idx="280">
                  <c:v>10.6</c:v>
                </c:pt>
                <c:pt idx="281">
                  <c:v>6.6</c:v>
                </c:pt>
                <c:pt idx="282">
                  <c:v>9.1</c:v>
                </c:pt>
                <c:pt idx="283">
                  <c:v>8.6</c:v>
                </c:pt>
                <c:pt idx="284">
                  <c:v>8.4</c:v>
                </c:pt>
                <c:pt idx="285">
                  <c:v>14.4</c:v>
                </c:pt>
                <c:pt idx="286">
                  <c:v>15</c:v>
                </c:pt>
                <c:pt idx="287">
                  <c:v>13</c:v>
                </c:pt>
                <c:pt idx="288">
                  <c:v>12.6</c:v>
                </c:pt>
                <c:pt idx="289">
                  <c:v>8.4</c:v>
                </c:pt>
                <c:pt idx="290">
                  <c:v>3.4</c:v>
                </c:pt>
                <c:pt idx="291">
                  <c:v>13</c:v>
                </c:pt>
                <c:pt idx="292">
                  <c:v>12.6</c:v>
                </c:pt>
                <c:pt idx="293">
                  <c:v>13.7</c:v>
                </c:pt>
                <c:pt idx="294">
                  <c:v>11.5</c:v>
                </c:pt>
                <c:pt idx="295">
                  <c:v>10.3</c:v>
                </c:pt>
                <c:pt idx="296">
                  <c:v>8.9</c:v>
                </c:pt>
                <c:pt idx="297">
                  <c:v>8</c:v>
                </c:pt>
                <c:pt idx="298">
                  <c:v>13.1</c:v>
                </c:pt>
                <c:pt idx="299">
                  <c:v>9.9</c:v>
                </c:pt>
                <c:pt idx="300">
                  <c:v>11.2</c:v>
                </c:pt>
                <c:pt idx="301">
                  <c:v>9.7</c:v>
                </c:pt>
                <c:pt idx="302">
                  <c:v>9.6</c:v>
                </c:pt>
                <c:pt idx="303">
                  <c:v>10.5</c:v>
                </c:pt>
                <c:pt idx="304">
                  <c:v>10.8</c:v>
                </c:pt>
                <c:pt idx="305">
                  <c:v>8.1</c:v>
                </c:pt>
                <c:pt idx="306">
                  <c:v>6.3</c:v>
                </c:pt>
                <c:pt idx="307">
                  <c:v>6.8</c:v>
                </c:pt>
                <c:pt idx="308">
                  <c:v>11.2</c:v>
                </c:pt>
                <c:pt idx="309">
                  <c:v>10.8</c:v>
                </c:pt>
                <c:pt idx="310">
                  <c:v>10.9</c:v>
                </c:pt>
                <c:pt idx="311">
                  <c:v>8.3</c:v>
                </c:pt>
                <c:pt idx="312">
                  <c:v>6.1</c:v>
                </c:pt>
                <c:pt idx="313">
                  <c:v>9</c:v>
                </c:pt>
                <c:pt idx="314">
                  <c:v>5.4</c:v>
                </c:pt>
                <c:pt idx="315">
                  <c:v>12.2</c:v>
                </c:pt>
                <c:pt idx="316">
                  <c:v>9.6</c:v>
                </c:pt>
                <c:pt idx="317">
                  <c:v>2.4</c:v>
                </c:pt>
                <c:pt idx="318">
                  <c:v>0.3</c:v>
                </c:pt>
                <c:pt idx="319">
                  <c:v>0.6</c:v>
                </c:pt>
                <c:pt idx="320">
                  <c:v>3.3</c:v>
                </c:pt>
                <c:pt idx="321">
                  <c:v>0.8</c:v>
                </c:pt>
                <c:pt idx="322">
                  <c:v>-0.4</c:v>
                </c:pt>
                <c:pt idx="323">
                  <c:v>0.4</c:v>
                </c:pt>
                <c:pt idx="324">
                  <c:v>1.7</c:v>
                </c:pt>
                <c:pt idx="325">
                  <c:v>11.4</c:v>
                </c:pt>
                <c:pt idx="326">
                  <c:v>11.3</c:v>
                </c:pt>
                <c:pt idx="327">
                  <c:v>9.7</c:v>
                </c:pt>
                <c:pt idx="328">
                  <c:v>6.6</c:v>
                </c:pt>
                <c:pt idx="329">
                  <c:v>5</c:v>
                </c:pt>
                <c:pt idx="330">
                  <c:v>2.2</c:v>
                </c:pt>
                <c:pt idx="331">
                  <c:v>3.2</c:v>
                </c:pt>
                <c:pt idx="332">
                  <c:v>2.5</c:v>
                </c:pt>
                <c:pt idx="333">
                  <c:v>0.4</c:v>
                </c:pt>
                <c:pt idx="334">
                  <c:v>0.3</c:v>
                </c:pt>
                <c:pt idx="335">
                  <c:v>3.5</c:v>
                </c:pt>
                <c:pt idx="336">
                  <c:v>7</c:v>
                </c:pt>
                <c:pt idx="337">
                  <c:v>11.3</c:v>
                </c:pt>
                <c:pt idx="338">
                  <c:v>12.1</c:v>
                </c:pt>
                <c:pt idx="339">
                  <c:v>9.8</c:v>
                </c:pt>
                <c:pt idx="340">
                  <c:v>6</c:v>
                </c:pt>
                <c:pt idx="341">
                  <c:v>4.2</c:v>
                </c:pt>
                <c:pt idx="342">
                  <c:v>2.5</c:v>
                </c:pt>
                <c:pt idx="343">
                  <c:v>11.4</c:v>
                </c:pt>
                <c:pt idx="344">
                  <c:v>11.6</c:v>
                </c:pt>
                <c:pt idx="345">
                  <c:v>11.1</c:v>
                </c:pt>
                <c:pt idx="346">
                  <c:v>6.9</c:v>
                </c:pt>
                <c:pt idx="347">
                  <c:v>6.6</c:v>
                </c:pt>
                <c:pt idx="348">
                  <c:v>9.2</c:v>
                </c:pt>
                <c:pt idx="349">
                  <c:v>6.7</c:v>
                </c:pt>
                <c:pt idx="350">
                  <c:v>1.7</c:v>
                </c:pt>
                <c:pt idx="351">
                  <c:v>0.1</c:v>
                </c:pt>
                <c:pt idx="352">
                  <c:v>2.4</c:v>
                </c:pt>
                <c:pt idx="353">
                  <c:v>-1.4</c:v>
                </c:pt>
                <c:pt idx="354">
                  <c:v>1.3</c:v>
                </c:pt>
                <c:pt idx="355">
                  <c:v>3.3</c:v>
                </c:pt>
                <c:pt idx="356">
                  <c:v>0.7</c:v>
                </c:pt>
                <c:pt idx="357">
                  <c:v>-1.6</c:v>
                </c:pt>
                <c:pt idx="358">
                  <c:v>7.7</c:v>
                </c:pt>
                <c:pt idx="359">
                  <c:v>5.4</c:v>
                </c:pt>
                <c:pt idx="360">
                  <c:v>1.2</c:v>
                </c:pt>
                <c:pt idx="361">
                  <c:v>-1.7</c:v>
                </c:pt>
                <c:pt idx="362">
                  <c:v>-1.8</c:v>
                </c:pt>
                <c:pt idx="363">
                  <c:v>1.2</c:v>
                </c:pt>
                <c:pt idx="364">
                  <c:v>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8.5</c:v>
                </c:pt>
                <c:pt idx="1">
                  <c:v>8.3</c:v>
                </c:pt>
                <c:pt idx="2">
                  <c:v>8.2</c:v>
                </c:pt>
                <c:pt idx="3">
                  <c:v>6.7</c:v>
                </c:pt>
                <c:pt idx="4">
                  <c:v>7</c:v>
                </c:pt>
                <c:pt idx="5">
                  <c:v>8.3</c:v>
                </c:pt>
                <c:pt idx="6">
                  <c:v>10.2</c:v>
                </c:pt>
                <c:pt idx="7">
                  <c:v>8.5</c:v>
                </c:pt>
                <c:pt idx="8">
                  <c:v>9</c:v>
                </c:pt>
                <c:pt idx="9">
                  <c:v>10.2</c:v>
                </c:pt>
                <c:pt idx="10">
                  <c:v>9.2</c:v>
                </c:pt>
                <c:pt idx="11">
                  <c:v>10</c:v>
                </c:pt>
                <c:pt idx="12">
                  <c:v>6.8</c:v>
                </c:pt>
                <c:pt idx="13">
                  <c:v>8.3</c:v>
                </c:pt>
                <c:pt idx="14">
                  <c:v>10.3</c:v>
                </c:pt>
                <c:pt idx="15">
                  <c:v>9.7</c:v>
                </c:pt>
                <c:pt idx="16">
                  <c:v>8.9</c:v>
                </c:pt>
                <c:pt idx="17">
                  <c:v>8.5</c:v>
                </c:pt>
                <c:pt idx="18">
                  <c:v>10.7</c:v>
                </c:pt>
                <c:pt idx="19">
                  <c:v>9.8</c:v>
                </c:pt>
                <c:pt idx="20">
                  <c:v>8.6</c:v>
                </c:pt>
                <c:pt idx="21">
                  <c:v>6.5</c:v>
                </c:pt>
                <c:pt idx="22">
                  <c:v>5.6</c:v>
                </c:pt>
                <c:pt idx="23">
                  <c:v>6.2</c:v>
                </c:pt>
                <c:pt idx="24">
                  <c:v>4</c:v>
                </c:pt>
                <c:pt idx="25">
                  <c:v>5.3</c:v>
                </c:pt>
                <c:pt idx="26">
                  <c:v>7.4</c:v>
                </c:pt>
                <c:pt idx="27">
                  <c:v>11.1</c:v>
                </c:pt>
                <c:pt idx="28">
                  <c:v>10.5</c:v>
                </c:pt>
                <c:pt idx="29">
                  <c:v>9.1</c:v>
                </c:pt>
                <c:pt idx="30">
                  <c:v>8.7</c:v>
                </c:pt>
                <c:pt idx="31">
                  <c:v>11.3</c:v>
                </c:pt>
                <c:pt idx="32">
                  <c:v>11.1</c:v>
                </c:pt>
                <c:pt idx="33">
                  <c:v>9.1</c:v>
                </c:pt>
                <c:pt idx="34">
                  <c:v>11.4</c:v>
                </c:pt>
                <c:pt idx="35">
                  <c:v>7.7</c:v>
                </c:pt>
                <c:pt idx="36">
                  <c:v>7.5</c:v>
                </c:pt>
                <c:pt idx="37">
                  <c:v>7.7</c:v>
                </c:pt>
                <c:pt idx="38">
                  <c:v>6.1</c:v>
                </c:pt>
                <c:pt idx="39">
                  <c:v>9</c:v>
                </c:pt>
                <c:pt idx="40">
                  <c:v>10</c:v>
                </c:pt>
                <c:pt idx="41">
                  <c:v>10.2</c:v>
                </c:pt>
                <c:pt idx="42">
                  <c:v>10.1</c:v>
                </c:pt>
                <c:pt idx="43">
                  <c:v>9.7</c:v>
                </c:pt>
                <c:pt idx="44">
                  <c:v>7.9</c:v>
                </c:pt>
                <c:pt idx="45">
                  <c:v>7.3</c:v>
                </c:pt>
                <c:pt idx="46">
                  <c:v>10.2</c:v>
                </c:pt>
                <c:pt idx="47">
                  <c:v>12.2</c:v>
                </c:pt>
                <c:pt idx="48">
                  <c:v>11</c:v>
                </c:pt>
                <c:pt idx="49">
                  <c:v>12.2</c:v>
                </c:pt>
                <c:pt idx="50">
                  <c:v>9.2</c:v>
                </c:pt>
                <c:pt idx="51">
                  <c:v>10.1</c:v>
                </c:pt>
                <c:pt idx="52">
                  <c:v>9.9</c:v>
                </c:pt>
                <c:pt idx="53">
                  <c:v>7.7</c:v>
                </c:pt>
                <c:pt idx="54">
                  <c:v>6.4</c:v>
                </c:pt>
                <c:pt idx="55">
                  <c:v>7.3</c:v>
                </c:pt>
                <c:pt idx="56">
                  <c:v>5</c:v>
                </c:pt>
                <c:pt idx="57">
                  <c:v>6</c:v>
                </c:pt>
                <c:pt idx="58">
                  <c:v>8.2</c:v>
                </c:pt>
                <c:pt idx="59">
                  <c:v>10.8</c:v>
                </c:pt>
                <c:pt idx="60">
                  <c:v>10.3</c:v>
                </c:pt>
                <c:pt idx="61">
                  <c:v>9.8</c:v>
                </c:pt>
                <c:pt idx="62">
                  <c:v>10.2</c:v>
                </c:pt>
                <c:pt idx="63">
                  <c:v>8.9</c:v>
                </c:pt>
                <c:pt idx="64">
                  <c:v>9.1</c:v>
                </c:pt>
                <c:pt idx="65">
                  <c:v>7.6</c:v>
                </c:pt>
                <c:pt idx="66">
                  <c:v>5.2</c:v>
                </c:pt>
                <c:pt idx="67">
                  <c:v>4.2</c:v>
                </c:pt>
                <c:pt idx="68">
                  <c:v>6.1</c:v>
                </c:pt>
                <c:pt idx="69">
                  <c:v>7.5</c:v>
                </c:pt>
                <c:pt idx="70">
                  <c:v>8.4</c:v>
                </c:pt>
                <c:pt idx="71">
                  <c:v>12.7</c:v>
                </c:pt>
                <c:pt idx="72">
                  <c:v>15.8</c:v>
                </c:pt>
                <c:pt idx="73">
                  <c:v>15.8</c:v>
                </c:pt>
                <c:pt idx="74">
                  <c:v>16.5</c:v>
                </c:pt>
                <c:pt idx="75">
                  <c:v>13.6</c:v>
                </c:pt>
                <c:pt idx="76">
                  <c:v>12.6</c:v>
                </c:pt>
                <c:pt idx="77">
                  <c:v>13.8</c:v>
                </c:pt>
                <c:pt idx="78">
                  <c:v>11.3</c:v>
                </c:pt>
                <c:pt idx="79">
                  <c:v>10.9</c:v>
                </c:pt>
                <c:pt idx="80">
                  <c:v>12</c:v>
                </c:pt>
                <c:pt idx="81">
                  <c:v>11.4</c:v>
                </c:pt>
                <c:pt idx="82">
                  <c:v>11.4</c:v>
                </c:pt>
                <c:pt idx="83">
                  <c:v>10.9</c:v>
                </c:pt>
                <c:pt idx="84">
                  <c:v>12.3</c:v>
                </c:pt>
                <c:pt idx="85">
                  <c:v>13.7</c:v>
                </c:pt>
                <c:pt idx="86">
                  <c:v>12.2</c:v>
                </c:pt>
                <c:pt idx="87">
                  <c:v>13.2</c:v>
                </c:pt>
                <c:pt idx="88">
                  <c:v>13.2</c:v>
                </c:pt>
                <c:pt idx="89">
                  <c:v>14.2</c:v>
                </c:pt>
                <c:pt idx="90">
                  <c:v>14.5</c:v>
                </c:pt>
                <c:pt idx="91">
                  <c:v>15.6</c:v>
                </c:pt>
                <c:pt idx="92">
                  <c:v>14.2</c:v>
                </c:pt>
                <c:pt idx="93">
                  <c:v>14.6</c:v>
                </c:pt>
                <c:pt idx="94">
                  <c:v>14.5</c:v>
                </c:pt>
                <c:pt idx="95">
                  <c:v>16.8</c:v>
                </c:pt>
                <c:pt idx="96">
                  <c:v>18.4</c:v>
                </c:pt>
                <c:pt idx="97">
                  <c:v>14.8</c:v>
                </c:pt>
                <c:pt idx="98">
                  <c:v>15.2</c:v>
                </c:pt>
                <c:pt idx="99">
                  <c:v>15.9</c:v>
                </c:pt>
                <c:pt idx="100">
                  <c:v>12.5</c:v>
                </c:pt>
                <c:pt idx="101">
                  <c:v>14.5</c:v>
                </c:pt>
                <c:pt idx="102">
                  <c:v>12</c:v>
                </c:pt>
                <c:pt idx="103">
                  <c:v>12.4</c:v>
                </c:pt>
                <c:pt idx="104">
                  <c:v>12.8</c:v>
                </c:pt>
                <c:pt idx="105">
                  <c:v>14.2</c:v>
                </c:pt>
                <c:pt idx="106">
                  <c:v>14.2</c:v>
                </c:pt>
                <c:pt idx="107">
                  <c:v>13.8</c:v>
                </c:pt>
                <c:pt idx="108">
                  <c:v>13.2</c:v>
                </c:pt>
                <c:pt idx="109">
                  <c:v>14.6</c:v>
                </c:pt>
                <c:pt idx="110">
                  <c:v>14.7</c:v>
                </c:pt>
                <c:pt idx="111">
                  <c:v>15.1</c:v>
                </c:pt>
                <c:pt idx="112">
                  <c:v>15.2</c:v>
                </c:pt>
                <c:pt idx="113">
                  <c:v>17.4</c:v>
                </c:pt>
                <c:pt idx="114">
                  <c:v>17.3</c:v>
                </c:pt>
                <c:pt idx="115">
                  <c:v>14.6</c:v>
                </c:pt>
                <c:pt idx="116">
                  <c:v>17.5</c:v>
                </c:pt>
                <c:pt idx="117">
                  <c:v>15.7</c:v>
                </c:pt>
                <c:pt idx="118">
                  <c:v>14.8</c:v>
                </c:pt>
                <c:pt idx="119">
                  <c:v>13.4</c:v>
                </c:pt>
                <c:pt idx="120">
                  <c:v>16.4</c:v>
                </c:pt>
                <c:pt idx="121">
                  <c:v>16.3</c:v>
                </c:pt>
                <c:pt idx="122">
                  <c:v>17.8</c:v>
                </c:pt>
                <c:pt idx="123">
                  <c:v>16.9</c:v>
                </c:pt>
                <c:pt idx="124">
                  <c:v>16.6</c:v>
                </c:pt>
                <c:pt idx="125">
                  <c:v>15.8</c:v>
                </c:pt>
                <c:pt idx="126">
                  <c:v>14.9</c:v>
                </c:pt>
                <c:pt idx="127">
                  <c:v>15.8</c:v>
                </c:pt>
                <c:pt idx="128">
                  <c:v>14.7</c:v>
                </c:pt>
                <c:pt idx="129">
                  <c:v>17.6</c:v>
                </c:pt>
                <c:pt idx="130">
                  <c:v>17.1</c:v>
                </c:pt>
                <c:pt idx="131">
                  <c:v>18.5</c:v>
                </c:pt>
                <c:pt idx="132">
                  <c:v>17.8</c:v>
                </c:pt>
                <c:pt idx="133">
                  <c:v>18</c:v>
                </c:pt>
                <c:pt idx="134">
                  <c:v>17.6</c:v>
                </c:pt>
                <c:pt idx="135">
                  <c:v>16.3</c:v>
                </c:pt>
                <c:pt idx="136">
                  <c:v>15.1</c:v>
                </c:pt>
                <c:pt idx="137">
                  <c:v>16.2</c:v>
                </c:pt>
                <c:pt idx="138">
                  <c:v>17.9</c:v>
                </c:pt>
                <c:pt idx="139">
                  <c:v>19.2</c:v>
                </c:pt>
                <c:pt idx="140">
                  <c:v>19.7</c:v>
                </c:pt>
                <c:pt idx="141">
                  <c:v>20.4</c:v>
                </c:pt>
                <c:pt idx="142">
                  <c:v>21</c:v>
                </c:pt>
                <c:pt idx="143">
                  <c:v>21.3</c:v>
                </c:pt>
                <c:pt idx="144">
                  <c:v>21.1</c:v>
                </c:pt>
                <c:pt idx="145">
                  <c:v>22.1</c:v>
                </c:pt>
                <c:pt idx="146">
                  <c:v>21</c:v>
                </c:pt>
                <c:pt idx="147">
                  <c:v>20.4</c:v>
                </c:pt>
                <c:pt idx="148">
                  <c:v>20.7</c:v>
                </c:pt>
                <c:pt idx="149">
                  <c:v>21.3</c:v>
                </c:pt>
                <c:pt idx="150">
                  <c:v>20.1</c:v>
                </c:pt>
                <c:pt idx="151">
                  <c:v>18.5</c:v>
                </c:pt>
                <c:pt idx="152">
                  <c:v>20.7</c:v>
                </c:pt>
                <c:pt idx="153">
                  <c:v>21.8</c:v>
                </c:pt>
                <c:pt idx="154">
                  <c:v>22.9</c:v>
                </c:pt>
                <c:pt idx="155">
                  <c:v>20.8</c:v>
                </c:pt>
                <c:pt idx="156">
                  <c:v>22.7</c:v>
                </c:pt>
                <c:pt idx="157">
                  <c:v>23.5</c:v>
                </c:pt>
                <c:pt idx="158">
                  <c:v>22.1</c:v>
                </c:pt>
                <c:pt idx="159">
                  <c:v>20.6</c:v>
                </c:pt>
                <c:pt idx="160">
                  <c:v>20.5</c:v>
                </c:pt>
                <c:pt idx="161">
                  <c:v>19</c:v>
                </c:pt>
                <c:pt idx="162">
                  <c:v>19.9</c:v>
                </c:pt>
                <c:pt idx="163">
                  <c:v>20.1</c:v>
                </c:pt>
                <c:pt idx="164">
                  <c:v>19.3</c:v>
                </c:pt>
                <c:pt idx="165">
                  <c:v>19.2</c:v>
                </c:pt>
                <c:pt idx="166">
                  <c:v>20.9</c:v>
                </c:pt>
                <c:pt idx="167">
                  <c:v>21.8</c:v>
                </c:pt>
                <c:pt idx="168">
                  <c:v>21.9</c:v>
                </c:pt>
                <c:pt idx="169">
                  <c:v>21.2</c:v>
                </c:pt>
                <c:pt idx="170">
                  <c:v>22.6</c:v>
                </c:pt>
                <c:pt idx="171">
                  <c:v>23.9</c:v>
                </c:pt>
                <c:pt idx="172">
                  <c:v>24.3</c:v>
                </c:pt>
                <c:pt idx="173">
                  <c:v>23.9</c:v>
                </c:pt>
                <c:pt idx="174">
                  <c:v>23.8</c:v>
                </c:pt>
                <c:pt idx="175">
                  <c:v>24.3</c:v>
                </c:pt>
                <c:pt idx="176">
                  <c:v>25.2</c:v>
                </c:pt>
                <c:pt idx="177">
                  <c:v>25.5</c:v>
                </c:pt>
                <c:pt idx="178">
                  <c:v>23.4</c:v>
                </c:pt>
                <c:pt idx="179">
                  <c:v>24</c:v>
                </c:pt>
                <c:pt idx="180">
                  <c:v>24.1</c:v>
                </c:pt>
                <c:pt idx="181">
                  <c:v>24.1</c:v>
                </c:pt>
                <c:pt idx="182">
                  <c:v>23.5</c:v>
                </c:pt>
                <c:pt idx="183">
                  <c:v>22.7</c:v>
                </c:pt>
                <c:pt idx="184">
                  <c:v>23.1</c:v>
                </c:pt>
                <c:pt idx="185">
                  <c:v>21.6</c:v>
                </c:pt>
                <c:pt idx="186">
                  <c:v>24.1</c:v>
                </c:pt>
                <c:pt idx="187">
                  <c:v>24.5</c:v>
                </c:pt>
                <c:pt idx="188">
                  <c:v>25.1</c:v>
                </c:pt>
                <c:pt idx="189">
                  <c:v>25.6</c:v>
                </c:pt>
                <c:pt idx="190">
                  <c:v>25.5</c:v>
                </c:pt>
                <c:pt idx="191">
                  <c:v>25.7</c:v>
                </c:pt>
                <c:pt idx="192">
                  <c:v>26.9</c:v>
                </c:pt>
                <c:pt idx="193">
                  <c:v>28.1</c:v>
                </c:pt>
                <c:pt idx="194">
                  <c:v>26.1</c:v>
                </c:pt>
                <c:pt idx="195">
                  <c:v>24</c:v>
                </c:pt>
                <c:pt idx="196">
                  <c:v>23</c:v>
                </c:pt>
                <c:pt idx="197">
                  <c:v>23.5</c:v>
                </c:pt>
                <c:pt idx="198">
                  <c:v>24.3</c:v>
                </c:pt>
                <c:pt idx="199">
                  <c:v>24.4</c:v>
                </c:pt>
                <c:pt idx="200">
                  <c:v>23.7</c:v>
                </c:pt>
                <c:pt idx="201">
                  <c:v>22</c:v>
                </c:pt>
                <c:pt idx="202">
                  <c:v>23</c:v>
                </c:pt>
                <c:pt idx="203">
                  <c:v>20.1</c:v>
                </c:pt>
                <c:pt idx="204">
                  <c:v>20.2</c:v>
                </c:pt>
                <c:pt idx="205">
                  <c:v>18.9</c:v>
                </c:pt>
                <c:pt idx="206">
                  <c:v>20.2</c:v>
                </c:pt>
                <c:pt idx="207">
                  <c:v>22.5</c:v>
                </c:pt>
                <c:pt idx="208">
                  <c:v>22.4</c:v>
                </c:pt>
                <c:pt idx="209">
                  <c:v>22.1</c:v>
                </c:pt>
                <c:pt idx="210">
                  <c:v>21.9</c:v>
                </c:pt>
                <c:pt idx="211">
                  <c:v>22.3</c:v>
                </c:pt>
                <c:pt idx="212">
                  <c:v>22.2</c:v>
                </c:pt>
                <c:pt idx="213">
                  <c:v>23.5</c:v>
                </c:pt>
                <c:pt idx="214">
                  <c:v>24.8</c:v>
                </c:pt>
                <c:pt idx="215">
                  <c:v>25</c:v>
                </c:pt>
                <c:pt idx="216">
                  <c:v>24.2</c:v>
                </c:pt>
                <c:pt idx="217">
                  <c:v>24.5</c:v>
                </c:pt>
                <c:pt idx="218">
                  <c:v>23.7</c:v>
                </c:pt>
                <c:pt idx="219">
                  <c:v>24.4</c:v>
                </c:pt>
                <c:pt idx="220">
                  <c:v>24</c:v>
                </c:pt>
                <c:pt idx="221">
                  <c:v>23.9</c:v>
                </c:pt>
                <c:pt idx="222">
                  <c:v>24.2</c:v>
                </c:pt>
                <c:pt idx="223">
                  <c:v>22.3</c:v>
                </c:pt>
                <c:pt idx="224">
                  <c:v>22.6</c:v>
                </c:pt>
                <c:pt idx="225">
                  <c:v>23.5</c:v>
                </c:pt>
                <c:pt idx="226">
                  <c:v>24.2</c:v>
                </c:pt>
                <c:pt idx="227">
                  <c:v>25.5</c:v>
                </c:pt>
                <c:pt idx="228">
                  <c:v>25.6</c:v>
                </c:pt>
                <c:pt idx="229">
                  <c:v>25.4</c:v>
                </c:pt>
                <c:pt idx="230">
                  <c:v>25.3</c:v>
                </c:pt>
                <c:pt idx="231">
                  <c:v>26.4</c:v>
                </c:pt>
                <c:pt idx="232">
                  <c:v>28</c:v>
                </c:pt>
                <c:pt idx="233">
                  <c:v>27.3</c:v>
                </c:pt>
                <c:pt idx="234">
                  <c:v>26.3</c:v>
                </c:pt>
                <c:pt idx="235">
                  <c:v>25.9</c:v>
                </c:pt>
                <c:pt idx="236">
                  <c:v>26.9</c:v>
                </c:pt>
                <c:pt idx="237">
                  <c:v>27.4</c:v>
                </c:pt>
                <c:pt idx="238">
                  <c:v>26.2</c:v>
                </c:pt>
                <c:pt idx="239">
                  <c:v>24.7</c:v>
                </c:pt>
                <c:pt idx="240">
                  <c:v>22.9</c:v>
                </c:pt>
                <c:pt idx="241">
                  <c:v>22.9</c:v>
                </c:pt>
                <c:pt idx="242">
                  <c:v>24</c:v>
                </c:pt>
                <c:pt idx="243">
                  <c:v>23.7</c:v>
                </c:pt>
                <c:pt idx="244">
                  <c:v>24.9</c:v>
                </c:pt>
                <c:pt idx="245">
                  <c:v>25.6</c:v>
                </c:pt>
                <c:pt idx="246">
                  <c:v>25.6</c:v>
                </c:pt>
                <c:pt idx="247">
                  <c:v>24.8</c:v>
                </c:pt>
                <c:pt idx="248">
                  <c:v>24.2</c:v>
                </c:pt>
                <c:pt idx="249">
                  <c:v>23.5</c:v>
                </c:pt>
                <c:pt idx="250">
                  <c:v>23.1</c:v>
                </c:pt>
                <c:pt idx="251">
                  <c:v>23.6</c:v>
                </c:pt>
                <c:pt idx="252">
                  <c:v>24.3</c:v>
                </c:pt>
                <c:pt idx="253">
                  <c:v>24</c:v>
                </c:pt>
                <c:pt idx="254">
                  <c:v>23.3</c:v>
                </c:pt>
                <c:pt idx="255">
                  <c:v>24.1</c:v>
                </c:pt>
                <c:pt idx="256">
                  <c:v>24</c:v>
                </c:pt>
                <c:pt idx="257">
                  <c:v>23.9</c:v>
                </c:pt>
                <c:pt idx="258">
                  <c:v>24</c:v>
                </c:pt>
                <c:pt idx="259">
                  <c:v>24</c:v>
                </c:pt>
                <c:pt idx="260">
                  <c:v>23</c:v>
                </c:pt>
                <c:pt idx="261">
                  <c:v>19.9</c:v>
                </c:pt>
                <c:pt idx="262">
                  <c:v>17.7</c:v>
                </c:pt>
                <c:pt idx="263">
                  <c:v>20.6</c:v>
                </c:pt>
                <c:pt idx="264">
                  <c:v>21.2</c:v>
                </c:pt>
                <c:pt idx="265">
                  <c:v>21.4</c:v>
                </c:pt>
                <c:pt idx="266">
                  <c:v>20.8</c:v>
                </c:pt>
                <c:pt idx="267">
                  <c:v>20.9</c:v>
                </c:pt>
                <c:pt idx="268">
                  <c:v>20.3</c:v>
                </c:pt>
                <c:pt idx="269">
                  <c:v>22.5</c:v>
                </c:pt>
                <c:pt idx="270">
                  <c:v>23.4</c:v>
                </c:pt>
                <c:pt idx="271">
                  <c:v>22.9</c:v>
                </c:pt>
                <c:pt idx="272">
                  <c:v>21.4</c:v>
                </c:pt>
                <c:pt idx="273">
                  <c:v>21</c:v>
                </c:pt>
                <c:pt idx="274">
                  <c:v>21.1</c:v>
                </c:pt>
                <c:pt idx="275">
                  <c:v>19.7</c:v>
                </c:pt>
                <c:pt idx="276">
                  <c:v>19.1</c:v>
                </c:pt>
                <c:pt idx="277">
                  <c:v>18.7</c:v>
                </c:pt>
                <c:pt idx="278">
                  <c:v>18.9</c:v>
                </c:pt>
                <c:pt idx="279">
                  <c:v>19.4</c:v>
                </c:pt>
                <c:pt idx="280">
                  <c:v>17.2</c:v>
                </c:pt>
                <c:pt idx="281">
                  <c:v>12.9</c:v>
                </c:pt>
                <c:pt idx="282">
                  <c:v>15.2</c:v>
                </c:pt>
                <c:pt idx="283">
                  <c:v>17.3</c:v>
                </c:pt>
                <c:pt idx="284">
                  <c:v>17.6</c:v>
                </c:pt>
                <c:pt idx="285">
                  <c:v>19.3</c:v>
                </c:pt>
                <c:pt idx="286">
                  <c:v>17.3</c:v>
                </c:pt>
                <c:pt idx="287">
                  <c:v>15.6</c:v>
                </c:pt>
                <c:pt idx="288">
                  <c:v>14.8</c:v>
                </c:pt>
                <c:pt idx="289">
                  <c:v>13.5</c:v>
                </c:pt>
                <c:pt idx="290">
                  <c:v>13.1</c:v>
                </c:pt>
                <c:pt idx="291">
                  <c:v>16.9</c:v>
                </c:pt>
                <c:pt idx="292">
                  <c:v>18</c:v>
                </c:pt>
                <c:pt idx="293">
                  <c:v>17.4</c:v>
                </c:pt>
                <c:pt idx="294">
                  <c:v>15.6</c:v>
                </c:pt>
                <c:pt idx="295">
                  <c:v>15.5</c:v>
                </c:pt>
                <c:pt idx="296">
                  <c:v>14.3</c:v>
                </c:pt>
                <c:pt idx="297">
                  <c:v>15.4</c:v>
                </c:pt>
                <c:pt idx="298">
                  <c:v>16.4</c:v>
                </c:pt>
                <c:pt idx="299">
                  <c:v>15.7</c:v>
                </c:pt>
                <c:pt idx="300">
                  <c:v>17</c:v>
                </c:pt>
                <c:pt idx="301">
                  <c:v>16.1</c:v>
                </c:pt>
                <c:pt idx="302">
                  <c:v>15.8</c:v>
                </c:pt>
                <c:pt idx="303">
                  <c:v>16.7</c:v>
                </c:pt>
                <c:pt idx="304">
                  <c:v>15.5</c:v>
                </c:pt>
                <c:pt idx="305">
                  <c:v>14.5</c:v>
                </c:pt>
                <c:pt idx="306">
                  <c:v>13.1</c:v>
                </c:pt>
                <c:pt idx="307">
                  <c:v>14</c:v>
                </c:pt>
                <c:pt idx="308">
                  <c:v>16.6</c:v>
                </c:pt>
                <c:pt idx="309">
                  <c:v>14.8</c:v>
                </c:pt>
                <c:pt idx="310">
                  <c:v>14.2</c:v>
                </c:pt>
                <c:pt idx="311">
                  <c:v>13.3</c:v>
                </c:pt>
                <c:pt idx="312">
                  <c:v>13.6</c:v>
                </c:pt>
                <c:pt idx="313">
                  <c:v>14.8</c:v>
                </c:pt>
                <c:pt idx="314">
                  <c:v>13.2</c:v>
                </c:pt>
                <c:pt idx="315">
                  <c:v>15.1</c:v>
                </c:pt>
                <c:pt idx="316">
                  <c:v>12.8</c:v>
                </c:pt>
                <c:pt idx="317">
                  <c:v>10.8</c:v>
                </c:pt>
                <c:pt idx="318">
                  <c:v>7.8</c:v>
                </c:pt>
                <c:pt idx="319">
                  <c:v>9.4</c:v>
                </c:pt>
                <c:pt idx="320">
                  <c:v>10.3</c:v>
                </c:pt>
                <c:pt idx="321">
                  <c:v>7.9</c:v>
                </c:pt>
                <c:pt idx="322">
                  <c:v>7.1</c:v>
                </c:pt>
                <c:pt idx="323">
                  <c:v>8</c:v>
                </c:pt>
                <c:pt idx="324">
                  <c:v>10</c:v>
                </c:pt>
                <c:pt idx="325">
                  <c:v>13.9</c:v>
                </c:pt>
                <c:pt idx="326">
                  <c:v>14.9</c:v>
                </c:pt>
                <c:pt idx="327">
                  <c:v>14.5</c:v>
                </c:pt>
                <c:pt idx="328">
                  <c:v>12.7</c:v>
                </c:pt>
                <c:pt idx="329">
                  <c:v>12.1</c:v>
                </c:pt>
                <c:pt idx="330">
                  <c:v>9.3</c:v>
                </c:pt>
                <c:pt idx="331">
                  <c:v>9.2</c:v>
                </c:pt>
                <c:pt idx="332">
                  <c:v>8.9</c:v>
                </c:pt>
                <c:pt idx="333">
                  <c:v>7.6</c:v>
                </c:pt>
                <c:pt idx="334">
                  <c:v>7.7</c:v>
                </c:pt>
                <c:pt idx="335">
                  <c:v>9.8</c:v>
                </c:pt>
                <c:pt idx="336">
                  <c:v>12.4</c:v>
                </c:pt>
                <c:pt idx="337">
                  <c:v>13.8</c:v>
                </c:pt>
                <c:pt idx="338">
                  <c:v>15.6</c:v>
                </c:pt>
                <c:pt idx="339">
                  <c:v>13.9</c:v>
                </c:pt>
                <c:pt idx="340">
                  <c:v>10.6</c:v>
                </c:pt>
                <c:pt idx="341">
                  <c:v>10.3</c:v>
                </c:pt>
                <c:pt idx="342">
                  <c:v>10.5</c:v>
                </c:pt>
                <c:pt idx="343">
                  <c:v>13.9</c:v>
                </c:pt>
                <c:pt idx="344">
                  <c:v>14.2</c:v>
                </c:pt>
                <c:pt idx="345">
                  <c:v>14.2</c:v>
                </c:pt>
                <c:pt idx="346">
                  <c:v>11.7</c:v>
                </c:pt>
                <c:pt idx="347">
                  <c:v>13.5</c:v>
                </c:pt>
                <c:pt idx="348">
                  <c:v>13.7</c:v>
                </c:pt>
                <c:pt idx="349">
                  <c:v>12.5</c:v>
                </c:pt>
                <c:pt idx="350">
                  <c:v>10.7</c:v>
                </c:pt>
                <c:pt idx="351">
                  <c:v>5.2</c:v>
                </c:pt>
                <c:pt idx="352">
                  <c:v>5.9</c:v>
                </c:pt>
                <c:pt idx="353">
                  <c:v>3.7</c:v>
                </c:pt>
                <c:pt idx="354">
                  <c:v>7</c:v>
                </c:pt>
                <c:pt idx="355">
                  <c:v>7.5</c:v>
                </c:pt>
                <c:pt idx="356">
                  <c:v>7.8</c:v>
                </c:pt>
                <c:pt idx="357">
                  <c:v>7.4</c:v>
                </c:pt>
                <c:pt idx="358">
                  <c:v>10.2</c:v>
                </c:pt>
                <c:pt idx="359">
                  <c:v>10</c:v>
                </c:pt>
                <c:pt idx="360">
                  <c:v>7.5</c:v>
                </c:pt>
                <c:pt idx="361">
                  <c:v>5</c:v>
                </c:pt>
                <c:pt idx="362">
                  <c:v>4.5</c:v>
                </c:pt>
                <c:pt idx="363">
                  <c:v>5.4</c:v>
                </c:pt>
                <c:pt idx="364">
                  <c:v>7.3</c:v>
                </c:pt>
              </c:numCache>
            </c:numRef>
          </c:val>
          <c:smooth val="0"/>
        </c:ser>
        <c:axId val="6009105"/>
        <c:axId val="54081946"/>
      </c:lineChart>
      <c:dateAx>
        <c:axId val="6009105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408194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081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9105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2582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73.2</c:v>
                </c:pt>
                <c:pt idx="1">
                  <c:v>27.6</c:v>
                </c:pt>
                <c:pt idx="2">
                  <c:v>157.4</c:v>
                </c:pt>
                <c:pt idx="3">
                  <c:v>68.80000000000001</c:v>
                </c:pt>
                <c:pt idx="4">
                  <c:v>53.69999999999999</c:v>
                </c:pt>
                <c:pt idx="5">
                  <c:v>91.89999999999999</c:v>
                </c:pt>
                <c:pt idx="6">
                  <c:v>62.8</c:v>
                </c:pt>
                <c:pt idx="7">
                  <c:v>0.3</c:v>
                </c:pt>
                <c:pt idx="8">
                  <c:v>54.89999999999999</c:v>
                </c:pt>
                <c:pt idx="9">
                  <c:v>104.69999999999999</c:v>
                </c:pt>
                <c:pt idx="10">
                  <c:v>123.39999999999998</c:v>
                </c:pt>
                <c:pt idx="11">
                  <c:v>163.70000000000002</c:v>
                </c:pt>
              </c:numCache>
            </c:numRef>
          </c:val>
        </c:ser>
        <c:axId val="16975467"/>
        <c:axId val="18561476"/>
      </c:barChart>
      <c:catAx>
        <c:axId val="16975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561476"/>
        <c:crosses val="autoZero"/>
        <c:auto val="1"/>
        <c:lblOffset val="100"/>
        <c:noMultiLvlLbl val="0"/>
      </c:catAx>
      <c:valAx>
        <c:axId val="18561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975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1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2" sqref="B142"/>
    </sheetView>
  </sheetViews>
  <sheetFormatPr defaultColWidth="9.140625" defaultRowHeight="12.75"/>
  <cols>
    <col min="1" max="1" width="10.8515625" style="6" customWidth="1"/>
    <col min="2" max="2" width="9.8515625" style="0" customWidth="1"/>
    <col min="5" max="5" width="10.421875" style="0" customWidth="1"/>
    <col min="9" max="9" width="11.421875" style="0" customWidth="1"/>
    <col min="10" max="10" width="10.28125" style="35" customWidth="1"/>
    <col min="11" max="11" width="12.140625" style="0" customWidth="1"/>
    <col min="12" max="12" width="11.00390625" style="0" customWidth="1"/>
  </cols>
  <sheetData>
    <row r="1" spans="1:12" ht="20.25" customHeight="1">
      <c r="A1" s="42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12.7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17.25" customHeight="1">
      <c r="A3" s="48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53.25" customHeight="1">
      <c r="A4" s="36" t="s">
        <v>0</v>
      </c>
      <c r="B4" s="37" t="s">
        <v>1</v>
      </c>
      <c r="C4" s="37" t="s">
        <v>2</v>
      </c>
      <c r="D4" s="37" t="s">
        <v>3</v>
      </c>
      <c r="E4" s="37" t="s">
        <v>41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7" t="s">
        <v>9</v>
      </c>
      <c r="L4" s="37" t="s">
        <v>51</v>
      </c>
    </row>
    <row r="5" spans="1:23" ht="12.75" customHeight="1">
      <c r="A5" s="40">
        <v>40544</v>
      </c>
      <c r="B5" s="2">
        <v>14.4</v>
      </c>
      <c r="C5" s="2">
        <v>3.5</v>
      </c>
      <c r="D5" s="2">
        <v>8.5</v>
      </c>
      <c r="E5" s="39">
        <f aca="true" t="shared" si="0" ref="E5:E69">(B5-C5)</f>
        <v>10.9</v>
      </c>
      <c r="F5" s="2">
        <v>92</v>
      </c>
      <c r="G5" s="2">
        <v>62</v>
      </c>
      <c r="H5" s="2">
        <v>81</v>
      </c>
      <c r="I5" s="2">
        <v>0</v>
      </c>
      <c r="J5" s="2">
        <v>39</v>
      </c>
      <c r="K5" s="2">
        <v>0.6</v>
      </c>
      <c r="L5" s="2">
        <v>3.67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40">
        <f>A5+1</f>
        <v>40545</v>
      </c>
      <c r="B6" s="2">
        <v>14.7</v>
      </c>
      <c r="C6" s="2">
        <v>2.6</v>
      </c>
      <c r="D6" s="2">
        <v>8.3</v>
      </c>
      <c r="E6" s="39">
        <f t="shared" si="0"/>
        <v>12.1</v>
      </c>
      <c r="F6" s="2">
        <v>94</v>
      </c>
      <c r="G6" s="2">
        <v>52</v>
      </c>
      <c r="H6" s="2">
        <v>79</v>
      </c>
      <c r="I6" s="2">
        <v>0</v>
      </c>
      <c r="J6" s="2">
        <v>306</v>
      </c>
      <c r="K6" s="2">
        <v>0.9</v>
      </c>
      <c r="L6" s="2">
        <v>5.7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40">
        <f aca="true" t="shared" si="7" ref="A7:A70">A6+1</f>
        <v>40546</v>
      </c>
      <c r="B7" s="2">
        <v>12</v>
      </c>
      <c r="C7" s="2">
        <v>5.3</v>
      </c>
      <c r="D7" s="2">
        <v>8.2</v>
      </c>
      <c r="E7" s="39">
        <f t="shared" si="0"/>
        <v>6.7</v>
      </c>
      <c r="F7" s="2">
        <v>90</v>
      </c>
      <c r="G7" s="2">
        <v>51</v>
      </c>
      <c r="H7" s="2">
        <v>68</v>
      </c>
      <c r="I7" s="2">
        <v>0</v>
      </c>
      <c r="J7" s="2">
        <v>86</v>
      </c>
      <c r="K7" s="2">
        <v>1.7</v>
      </c>
      <c r="L7" s="2">
        <v>3.21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40">
        <f t="shared" si="7"/>
        <v>40547</v>
      </c>
      <c r="B8" s="2">
        <v>10.4</v>
      </c>
      <c r="C8" s="2">
        <v>2</v>
      </c>
      <c r="D8" s="2">
        <v>6.7</v>
      </c>
      <c r="E8" s="39">
        <f t="shared" si="0"/>
        <v>8.4</v>
      </c>
      <c r="F8" s="2">
        <v>84</v>
      </c>
      <c r="G8" s="2">
        <v>50</v>
      </c>
      <c r="H8" s="2">
        <v>65</v>
      </c>
      <c r="I8" s="2">
        <v>0</v>
      </c>
      <c r="J8" s="2">
        <v>81</v>
      </c>
      <c r="K8" s="2">
        <v>1.1</v>
      </c>
      <c r="L8" s="2">
        <v>4.28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40">
        <f t="shared" si="7"/>
        <v>40548</v>
      </c>
      <c r="B9" s="2">
        <v>11.9</v>
      </c>
      <c r="C9" s="2">
        <v>3.6</v>
      </c>
      <c r="D9" s="2">
        <v>7</v>
      </c>
      <c r="E9" s="39">
        <f t="shared" si="0"/>
        <v>8.3</v>
      </c>
      <c r="F9" s="2">
        <v>93</v>
      </c>
      <c r="G9" s="2">
        <v>71</v>
      </c>
      <c r="H9" s="2">
        <v>87</v>
      </c>
      <c r="I9" s="2">
        <v>3.8</v>
      </c>
      <c r="J9" s="2">
        <v>78</v>
      </c>
      <c r="K9" s="2">
        <v>1.2</v>
      </c>
      <c r="L9" s="2">
        <v>2.28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40">
        <f t="shared" si="7"/>
        <v>40549</v>
      </c>
      <c r="B10" s="2">
        <v>13.7</v>
      </c>
      <c r="C10" s="2">
        <v>2.4</v>
      </c>
      <c r="D10" s="2">
        <v>8.3</v>
      </c>
      <c r="E10" s="39">
        <f t="shared" si="0"/>
        <v>11.299999999999999</v>
      </c>
      <c r="F10" s="2">
        <v>98</v>
      </c>
      <c r="G10" s="2">
        <v>72</v>
      </c>
      <c r="H10" s="2">
        <v>88</v>
      </c>
      <c r="I10" s="2">
        <v>0</v>
      </c>
      <c r="J10" s="2">
        <v>112</v>
      </c>
      <c r="K10" s="2">
        <v>1.2</v>
      </c>
      <c r="L10" s="2">
        <v>3.05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40">
        <f t="shared" si="7"/>
        <v>40550</v>
      </c>
      <c r="B11" s="2">
        <v>16.9</v>
      </c>
      <c r="C11" s="2">
        <v>5.1</v>
      </c>
      <c r="D11" s="2">
        <v>10.2</v>
      </c>
      <c r="E11" s="39">
        <f t="shared" si="0"/>
        <v>11.799999999999999</v>
      </c>
      <c r="F11" s="2">
        <v>97</v>
      </c>
      <c r="G11" s="2">
        <v>62</v>
      </c>
      <c r="H11" s="2">
        <v>85</v>
      </c>
      <c r="I11" s="2">
        <v>0</v>
      </c>
      <c r="J11" s="2">
        <v>116</v>
      </c>
      <c r="K11" s="2">
        <v>1.1</v>
      </c>
      <c r="L11" s="2">
        <v>5.52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40">
        <f t="shared" si="7"/>
        <v>40551</v>
      </c>
      <c r="B12" s="2">
        <v>18</v>
      </c>
      <c r="C12" s="2">
        <v>2.6</v>
      </c>
      <c r="D12" s="2">
        <v>8.5</v>
      </c>
      <c r="E12" s="39">
        <f t="shared" si="0"/>
        <v>15.4</v>
      </c>
      <c r="F12" s="2">
        <v>98</v>
      </c>
      <c r="G12" s="2">
        <v>53</v>
      </c>
      <c r="H12" s="2">
        <v>85</v>
      </c>
      <c r="I12" s="2">
        <v>0.2</v>
      </c>
      <c r="J12" s="2">
        <v>139</v>
      </c>
      <c r="K12" s="2">
        <v>0.8</v>
      </c>
      <c r="L12" s="2">
        <v>5.7</v>
      </c>
      <c r="M12">
        <f t="shared" si="1"/>
        <v>1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40">
        <f t="shared" si="7"/>
        <v>40552</v>
      </c>
      <c r="B13" s="2">
        <v>18.5</v>
      </c>
      <c r="C13" s="2">
        <v>2.4</v>
      </c>
      <c r="D13" s="2">
        <v>9</v>
      </c>
      <c r="E13" s="39">
        <f t="shared" si="0"/>
        <v>16.1</v>
      </c>
      <c r="F13" s="2">
        <v>98</v>
      </c>
      <c r="G13" s="2">
        <v>55</v>
      </c>
      <c r="H13" s="2">
        <v>84</v>
      </c>
      <c r="I13" s="2">
        <v>0</v>
      </c>
      <c r="J13" s="2">
        <v>95</v>
      </c>
      <c r="K13" s="2">
        <v>0.7</v>
      </c>
      <c r="L13" s="2">
        <v>6.32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40">
        <f t="shared" si="7"/>
        <v>40553</v>
      </c>
      <c r="B14" s="2">
        <v>18.9</v>
      </c>
      <c r="C14" s="2">
        <v>5.5</v>
      </c>
      <c r="D14" s="2">
        <v>10.2</v>
      </c>
      <c r="E14" s="39">
        <f t="shared" si="0"/>
        <v>13.399999999999999</v>
      </c>
      <c r="F14" s="2">
        <v>98</v>
      </c>
      <c r="G14" s="2">
        <v>52</v>
      </c>
      <c r="H14" s="2">
        <v>84</v>
      </c>
      <c r="I14" s="2">
        <v>0.2</v>
      </c>
      <c r="J14" s="2">
        <v>232</v>
      </c>
      <c r="K14" s="2">
        <v>0.9</v>
      </c>
      <c r="L14" s="2">
        <v>5.6</v>
      </c>
      <c r="M14">
        <f t="shared" si="1"/>
        <v>1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40">
        <f t="shared" si="7"/>
        <v>40554</v>
      </c>
      <c r="B15" s="2">
        <v>14.8</v>
      </c>
      <c r="C15" s="2">
        <v>4.8</v>
      </c>
      <c r="D15" s="2">
        <v>9.2</v>
      </c>
      <c r="E15" s="39">
        <f t="shared" si="0"/>
        <v>10</v>
      </c>
      <c r="F15" s="2">
        <v>98</v>
      </c>
      <c r="G15" s="2">
        <v>70</v>
      </c>
      <c r="H15" s="2">
        <v>89</v>
      </c>
      <c r="I15" s="2">
        <v>17.4</v>
      </c>
      <c r="J15" s="2">
        <v>128</v>
      </c>
      <c r="K15" s="2">
        <v>1.3</v>
      </c>
      <c r="L15" s="2">
        <v>3.91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40">
        <f t="shared" si="7"/>
        <v>40555</v>
      </c>
      <c r="B16" s="2">
        <v>15.3</v>
      </c>
      <c r="C16" s="2">
        <v>5.1</v>
      </c>
      <c r="D16" s="2">
        <v>10</v>
      </c>
      <c r="E16" s="39">
        <f t="shared" si="0"/>
        <v>10.200000000000001</v>
      </c>
      <c r="F16" s="2">
        <v>98</v>
      </c>
      <c r="G16" s="2">
        <v>56</v>
      </c>
      <c r="H16" s="2">
        <v>79</v>
      </c>
      <c r="I16" s="2">
        <v>0.2</v>
      </c>
      <c r="J16" s="2">
        <v>62</v>
      </c>
      <c r="K16" s="2">
        <v>1.8</v>
      </c>
      <c r="L16" s="2">
        <v>7.19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40">
        <f t="shared" si="7"/>
        <v>40556</v>
      </c>
      <c r="B17" s="2">
        <v>14.8</v>
      </c>
      <c r="C17" s="2">
        <v>0.6</v>
      </c>
      <c r="D17" s="2">
        <v>6.8</v>
      </c>
      <c r="E17" s="39">
        <f t="shared" si="0"/>
        <v>14.200000000000001</v>
      </c>
      <c r="F17" s="2">
        <v>94</v>
      </c>
      <c r="G17" s="2">
        <v>52</v>
      </c>
      <c r="H17" s="2">
        <v>81</v>
      </c>
      <c r="I17" s="2">
        <v>0</v>
      </c>
      <c r="J17" s="2">
        <v>269</v>
      </c>
      <c r="K17" s="2">
        <v>1</v>
      </c>
      <c r="L17" s="2">
        <v>6.94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40">
        <f t="shared" si="7"/>
        <v>40557</v>
      </c>
      <c r="B18" s="2">
        <v>15.6</v>
      </c>
      <c r="C18" s="2">
        <v>1.4</v>
      </c>
      <c r="D18" s="2">
        <v>8.3</v>
      </c>
      <c r="E18" s="39">
        <f t="shared" si="0"/>
        <v>14.2</v>
      </c>
      <c r="F18" s="2">
        <v>94</v>
      </c>
      <c r="G18" s="2">
        <v>62</v>
      </c>
      <c r="H18" s="2">
        <v>84</v>
      </c>
      <c r="I18" s="2">
        <v>0.2</v>
      </c>
      <c r="J18" s="2">
        <v>123</v>
      </c>
      <c r="K18" s="2">
        <v>1.2</v>
      </c>
      <c r="L18" s="2">
        <v>6.67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40">
        <f t="shared" si="7"/>
        <v>40558</v>
      </c>
      <c r="B19" s="2">
        <v>15.4</v>
      </c>
      <c r="C19" s="2">
        <v>4.2</v>
      </c>
      <c r="D19" s="2">
        <v>10.3</v>
      </c>
      <c r="E19" s="39">
        <f t="shared" si="0"/>
        <v>11.2</v>
      </c>
      <c r="F19" s="2">
        <v>98</v>
      </c>
      <c r="G19" s="2">
        <v>69</v>
      </c>
      <c r="H19" s="2">
        <v>86</v>
      </c>
      <c r="I19" s="2">
        <v>0</v>
      </c>
      <c r="J19" s="2">
        <v>89</v>
      </c>
      <c r="K19" s="2">
        <v>0.9</v>
      </c>
      <c r="L19" s="2">
        <v>2.96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40">
        <f t="shared" si="7"/>
        <v>40559</v>
      </c>
      <c r="B20" s="2">
        <v>19.2</v>
      </c>
      <c r="C20" s="2">
        <v>0.9</v>
      </c>
      <c r="D20" s="2">
        <v>9.7</v>
      </c>
      <c r="E20" s="39">
        <f t="shared" si="0"/>
        <v>18.3</v>
      </c>
      <c r="F20" s="2">
        <v>98</v>
      </c>
      <c r="G20" s="2">
        <v>38</v>
      </c>
      <c r="H20" s="2">
        <v>74</v>
      </c>
      <c r="I20" s="2">
        <v>0.2</v>
      </c>
      <c r="J20" s="2">
        <v>38</v>
      </c>
      <c r="K20" s="2">
        <v>1.3</v>
      </c>
      <c r="L20" s="2">
        <v>6.77</v>
      </c>
      <c r="M20">
        <f t="shared" si="1"/>
        <v>1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40">
        <f t="shared" si="7"/>
        <v>40560</v>
      </c>
      <c r="B21" s="2">
        <v>18.4</v>
      </c>
      <c r="C21" s="2">
        <v>1.9</v>
      </c>
      <c r="D21" s="2">
        <v>8.9</v>
      </c>
      <c r="E21" s="39">
        <f t="shared" si="0"/>
        <v>16.5</v>
      </c>
      <c r="F21" s="2">
        <v>91</v>
      </c>
      <c r="G21" s="2">
        <v>42</v>
      </c>
      <c r="H21" s="2">
        <v>76</v>
      </c>
      <c r="I21" s="2">
        <v>0</v>
      </c>
      <c r="J21" s="2">
        <v>252</v>
      </c>
      <c r="K21" s="2">
        <v>0.9</v>
      </c>
      <c r="L21" s="2">
        <v>6.82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40">
        <f t="shared" si="7"/>
        <v>40561</v>
      </c>
      <c r="B22" s="2">
        <v>14.8</v>
      </c>
      <c r="C22" s="2">
        <v>2.3</v>
      </c>
      <c r="D22" s="2">
        <v>8.5</v>
      </c>
      <c r="E22" s="39">
        <f t="shared" si="0"/>
        <v>12.5</v>
      </c>
      <c r="F22" s="2">
        <v>95</v>
      </c>
      <c r="G22" s="2">
        <v>66</v>
      </c>
      <c r="H22" s="2">
        <v>85</v>
      </c>
      <c r="I22" s="2">
        <v>0</v>
      </c>
      <c r="J22" s="2">
        <v>90</v>
      </c>
      <c r="K22" s="2">
        <v>0.7</v>
      </c>
      <c r="L22" s="2">
        <v>4.18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40">
        <f t="shared" si="7"/>
        <v>40562</v>
      </c>
      <c r="B23" s="2">
        <v>14.2</v>
      </c>
      <c r="C23" s="2">
        <v>8.8</v>
      </c>
      <c r="D23" s="2">
        <v>10.7</v>
      </c>
      <c r="E23" s="39">
        <f t="shared" si="0"/>
        <v>5.399999999999999</v>
      </c>
      <c r="F23" s="2">
        <v>91</v>
      </c>
      <c r="G23" s="2">
        <v>60</v>
      </c>
      <c r="H23" s="2">
        <v>81</v>
      </c>
      <c r="I23" s="2">
        <v>0</v>
      </c>
      <c r="J23" s="2">
        <v>47</v>
      </c>
      <c r="K23" s="2">
        <v>0.6</v>
      </c>
      <c r="L23" s="2">
        <v>2.29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40">
        <f t="shared" si="7"/>
        <v>40563</v>
      </c>
      <c r="B24" s="2">
        <v>11.8</v>
      </c>
      <c r="C24" s="2">
        <v>8.3</v>
      </c>
      <c r="D24" s="2">
        <v>9.8</v>
      </c>
      <c r="E24" s="39">
        <f t="shared" si="0"/>
        <v>3.5</v>
      </c>
      <c r="F24" s="2">
        <v>92</v>
      </c>
      <c r="G24" s="2">
        <v>82</v>
      </c>
      <c r="H24" s="2">
        <v>88</v>
      </c>
      <c r="I24" s="2">
        <v>3</v>
      </c>
      <c r="J24" s="2">
        <v>103</v>
      </c>
      <c r="K24" s="2">
        <v>1.3</v>
      </c>
      <c r="L24" s="2">
        <v>1.51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40">
        <f t="shared" si="7"/>
        <v>40564</v>
      </c>
      <c r="B25" s="2">
        <v>13.5</v>
      </c>
      <c r="C25" s="2">
        <v>5.9</v>
      </c>
      <c r="D25" s="2">
        <v>8.6</v>
      </c>
      <c r="E25" s="39">
        <f t="shared" si="0"/>
        <v>7.6</v>
      </c>
      <c r="F25" s="2">
        <v>95</v>
      </c>
      <c r="G25" s="2">
        <v>67</v>
      </c>
      <c r="H25" s="2">
        <v>88</v>
      </c>
      <c r="I25" s="2">
        <v>8.6</v>
      </c>
      <c r="J25" s="2">
        <v>99</v>
      </c>
      <c r="K25" s="2">
        <v>1.6</v>
      </c>
      <c r="L25" s="2">
        <v>3.12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40">
        <f t="shared" si="7"/>
        <v>40565</v>
      </c>
      <c r="B26" s="2">
        <v>8.4</v>
      </c>
      <c r="C26" s="2">
        <v>5.1</v>
      </c>
      <c r="D26" s="2">
        <v>6.5</v>
      </c>
      <c r="E26" s="39">
        <f t="shared" si="0"/>
        <v>3.3000000000000007</v>
      </c>
      <c r="F26" s="2">
        <v>93</v>
      </c>
      <c r="G26" s="2">
        <v>71</v>
      </c>
      <c r="H26" s="2">
        <v>86</v>
      </c>
      <c r="I26" s="2">
        <v>16.2</v>
      </c>
      <c r="J26" s="2">
        <v>39</v>
      </c>
      <c r="K26" s="2">
        <v>1.6</v>
      </c>
      <c r="L26" s="2">
        <v>1.01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40">
        <f t="shared" si="7"/>
        <v>40566</v>
      </c>
      <c r="B27" s="2">
        <v>7.4</v>
      </c>
      <c r="C27" s="2">
        <v>4.7</v>
      </c>
      <c r="D27" s="2">
        <v>5.6</v>
      </c>
      <c r="E27" s="39">
        <f t="shared" si="0"/>
        <v>2.7</v>
      </c>
      <c r="F27" s="2">
        <v>93</v>
      </c>
      <c r="G27" s="2">
        <v>75</v>
      </c>
      <c r="H27" s="2">
        <v>89</v>
      </c>
      <c r="I27" s="2">
        <v>3.4</v>
      </c>
      <c r="J27" s="2">
        <v>95</v>
      </c>
      <c r="K27" s="2">
        <v>1.3</v>
      </c>
      <c r="L27" s="2">
        <v>1.32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40">
        <f t="shared" si="7"/>
        <v>40567</v>
      </c>
      <c r="B28" s="2">
        <v>10.5</v>
      </c>
      <c r="C28" s="2">
        <v>1.8</v>
      </c>
      <c r="D28" s="2">
        <v>6.2</v>
      </c>
      <c r="E28" s="39">
        <f t="shared" si="0"/>
        <v>8.7</v>
      </c>
      <c r="F28" s="2">
        <v>89</v>
      </c>
      <c r="G28" s="2">
        <v>46</v>
      </c>
      <c r="H28" s="2">
        <v>70</v>
      </c>
      <c r="I28" s="2">
        <v>0</v>
      </c>
      <c r="J28" s="2">
        <v>87</v>
      </c>
      <c r="K28" s="2">
        <v>1.5</v>
      </c>
      <c r="L28" s="2">
        <v>5.22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40">
        <f t="shared" si="7"/>
        <v>40568</v>
      </c>
      <c r="B29" s="2">
        <v>11.4</v>
      </c>
      <c r="C29" s="2">
        <v>-1.5</v>
      </c>
      <c r="D29" s="2">
        <v>4</v>
      </c>
      <c r="E29" s="39">
        <f t="shared" si="0"/>
        <v>12.9</v>
      </c>
      <c r="F29" s="2">
        <v>91</v>
      </c>
      <c r="G29" s="2">
        <v>35</v>
      </c>
      <c r="H29" s="2">
        <v>70</v>
      </c>
      <c r="I29" s="2">
        <v>0</v>
      </c>
      <c r="J29" s="2">
        <v>128</v>
      </c>
      <c r="K29" s="2">
        <v>1.1</v>
      </c>
      <c r="L29" s="2">
        <v>8.5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40">
        <f t="shared" si="7"/>
        <v>40569</v>
      </c>
      <c r="B30" s="2">
        <v>11</v>
      </c>
      <c r="C30" s="2">
        <v>2</v>
      </c>
      <c r="D30" s="2">
        <v>5.3</v>
      </c>
      <c r="E30" s="39">
        <f t="shared" si="0"/>
        <v>9</v>
      </c>
      <c r="F30" s="2">
        <v>92</v>
      </c>
      <c r="G30" s="2">
        <v>65</v>
      </c>
      <c r="H30" s="2">
        <v>83</v>
      </c>
      <c r="I30" s="2">
        <v>2.4</v>
      </c>
      <c r="J30" s="2">
        <v>108</v>
      </c>
      <c r="K30" s="2">
        <v>1.4</v>
      </c>
      <c r="L30" s="2">
        <v>3.89</v>
      </c>
      <c r="M30">
        <f t="shared" si="1"/>
        <v>1</v>
      </c>
      <c r="O30">
        <f t="shared" si="2"/>
        <v>1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40">
        <f t="shared" si="7"/>
        <v>40570</v>
      </c>
      <c r="B31" s="2">
        <v>14.8</v>
      </c>
      <c r="C31" s="2">
        <v>0.3</v>
      </c>
      <c r="D31" s="2">
        <v>7.4</v>
      </c>
      <c r="E31" s="39">
        <f t="shared" si="0"/>
        <v>14.5</v>
      </c>
      <c r="F31" s="2">
        <v>93</v>
      </c>
      <c r="G31" s="2">
        <v>45</v>
      </c>
      <c r="H31" s="2">
        <v>74</v>
      </c>
      <c r="I31" s="2">
        <v>0</v>
      </c>
      <c r="J31" s="2">
        <v>62</v>
      </c>
      <c r="K31" s="2">
        <v>1.8</v>
      </c>
      <c r="L31" s="2">
        <v>6.37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40">
        <f t="shared" si="7"/>
        <v>40571</v>
      </c>
      <c r="B32" s="2">
        <v>14.6</v>
      </c>
      <c r="C32" s="2">
        <v>8.7</v>
      </c>
      <c r="D32" s="2">
        <v>11.1</v>
      </c>
      <c r="E32" s="39">
        <f t="shared" si="0"/>
        <v>5.9</v>
      </c>
      <c r="F32" s="2">
        <v>75</v>
      </c>
      <c r="G32" s="2">
        <v>51</v>
      </c>
      <c r="H32" s="2">
        <v>67</v>
      </c>
      <c r="I32" s="2">
        <v>0.2</v>
      </c>
      <c r="J32" s="2">
        <v>70</v>
      </c>
      <c r="K32" s="2">
        <v>3.3</v>
      </c>
      <c r="L32" s="2">
        <v>6.47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40">
        <f t="shared" si="7"/>
        <v>40572</v>
      </c>
      <c r="B33" s="2">
        <v>14.1</v>
      </c>
      <c r="C33" s="2">
        <v>8.9</v>
      </c>
      <c r="D33" s="2">
        <v>10.5</v>
      </c>
      <c r="E33" s="39">
        <f t="shared" si="0"/>
        <v>5.199999999999999</v>
      </c>
      <c r="F33" s="2">
        <v>76</v>
      </c>
      <c r="G33" s="2">
        <v>56</v>
      </c>
      <c r="H33" s="2">
        <v>68</v>
      </c>
      <c r="I33" s="2">
        <v>0.2</v>
      </c>
      <c r="J33" s="2">
        <v>69</v>
      </c>
      <c r="K33" s="2">
        <v>2.2</v>
      </c>
      <c r="L33" s="2">
        <v>4.85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40">
        <f t="shared" si="7"/>
        <v>40573</v>
      </c>
      <c r="B34" s="2">
        <v>11.9</v>
      </c>
      <c r="C34" s="2">
        <v>4.6</v>
      </c>
      <c r="D34" s="2">
        <v>9.1</v>
      </c>
      <c r="E34" s="39">
        <f t="shared" si="0"/>
        <v>7.300000000000001</v>
      </c>
      <c r="F34" s="2">
        <v>94</v>
      </c>
      <c r="G34" s="2">
        <v>71</v>
      </c>
      <c r="H34" s="2">
        <v>88</v>
      </c>
      <c r="I34" s="2">
        <v>16.8</v>
      </c>
      <c r="J34" s="2">
        <v>91</v>
      </c>
      <c r="K34" s="2">
        <v>1.4</v>
      </c>
      <c r="L34" s="2">
        <v>2.26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40">
        <f t="shared" si="7"/>
        <v>40574</v>
      </c>
      <c r="B35" s="2">
        <v>15.4</v>
      </c>
      <c r="C35" s="2">
        <v>2.6</v>
      </c>
      <c r="D35" s="2">
        <v>8.7</v>
      </c>
      <c r="E35" s="39">
        <f t="shared" si="0"/>
        <v>12.8</v>
      </c>
      <c r="F35" s="2">
        <v>98</v>
      </c>
      <c r="G35" s="2">
        <v>58</v>
      </c>
      <c r="H35" s="2">
        <v>81</v>
      </c>
      <c r="I35" s="2">
        <v>0.2</v>
      </c>
      <c r="J35" s="2">
        <v>80</v>
      </c>
      <c r="K35" s="2">
        <v>1.4</v>
      </c>
      <c r="L35" s="2">
        <v>6.54</v>
      </c>
      <c r="M35">
        <f t="shared" si="1"/>
        <v>1</v>
      </c>
      <c r="N35">
        <f>SUM(M5:M35)</f>
        <v>16</v>
      </c>
      <c r="O35">
        <f t="shared" si="2"/>
        <v>0</v>
      </c>
      <c r="P35">
        <f>SUM(O5:O35)</f>
        <v>8</v>
      </c>
      <c r="Q35">
        <f t="shared" si="3"/>
        <v>0</v>
      </c>
      <c r="R35">
        <f>SUM(Q5:Q35)</f>
        <v>3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40">
        <f t="shared" si="7"/>
        <v>40575</v>
      </c>
      <c r="B36" s="2">
        <v>13.4</v>
      </c>
      <c r="C36" s="2">
        <v>9</v>
      </c>
      <c r="D36" s="2">
        <v>11.3</v>
      </c>
      <c r="E36" s="39">
        <f t="shared" si="0"/>
        <v>4.4</v>
      </c>
      <c r="F36" s="2">
        <v>72</v>
      </c>
      <c r="G36" s="2">
        <v>59</v>
      </c>
      <c r="H36" s="2">
        <v>65</v>
      </c>
      <c r="I36" s="2">
        <v>0</v>
      </c>
      <c r="J36" s="2">
        <v>75</v>
      </c>
      <c r="K36" s="2">
        <v>3.7</v>
      </c>
      <c r="L36" s="2">
        <v>5.83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40">
        <f t="shared" si="7"/>
        <v>40576</v>
      </c>
      <c r="B37" s="2">
        <v>14.2</v>
      </c>
      <c r="C37" s="2">
        <v>8.2</v>
      </c>
      <c r="D37" s="2">
        <v>11.1</v>
      </c>
      <c r="E37" s="39">
        <f t="shared" si="0"/>
        <v>6</v>
      </c>
      <c r="F37" s="2">
        <v>66</v>
      </c>
      <c r="G37" s="2">
        <v>48</v>
      </c>
      <c r="H37" s="2">
        <v>58</v>
      </c>
      <c r="I37" s="2">
        <v>0</v>
      </c>
      <c r="J37" s="2">
        <v>67</v>
      </c>
      <c r="K37" s="2">
        <v>3.6</v>
      </c>
      <c r="L37" s="2">
        <v>7.15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40">
        <f t="shared" si="7"/>
        <v>40577</v>
      </c>
      <c r="B38" s="2">
        <v>12</v>
      </c>
      <c r="C38" s="2">
        <v>7.8</v>
      </c>
      <c r="D38" s="2">
        <v>9.1</v>
      </c>
      <c r="E38" s="39">
        <f t="shared" si="0"/>
        <v>4.2</v>
      </c>
      <c r="F38" s="2">
        <v>61</v>
      </c>
      <c r="G38" s="2">
        <v>34</v>
      </c>
      <c r="H38" s="2">
        <v>50</v>
      </c>
      <c r="I38" s="2">
        <v>0</v>
      </c>
      <c r="J38" s="2">
        <v>76</v>
      </c>
      <c r="K38" s="2">
        <v>3.4</v>
      </c>
      <c r="L38" s="2">
        <v>1.98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40">
        <f t="shared" si="7"/>
        <v>40578</v>
      </c>
      <c r="B39" s="2">
        <v>15.9</v>
      </c>
      <c r="C39" s="2">
        <v>6.6</v>
      </c>
      <c r="D39" s="2">
        <v>11.4</v>
      </c>
      <c r="E39" s="39">
        <f t="shared" si="0"/>
        <v>9.3</v>
      </c>
      <c r="F39" s="2">
        <v>61</v>
      </c>
      <c r="G39" s="2">
        <v>31</v>
      </c>
      <c r="H39" s="2">
        <v>44</v>
      </c>
      <c r="I39" s="2">
        <v>0</v>
      </c>
      <c r="J39" s="2">
        <v>54</v>
      </c>
      <c r="K39" s="2">
        <v>3.1</v>
      </c>
      <c r="L39" s="2">
        <v>9.92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40">
        <f t="shared" si="7"/>
        <v>40579</v>
      </c>
      <c r="B40" s="2">
        <v>17.9</v>
      </c>
      <c r="C40" s="2">
        <v>0.1</v>
      </c>
      <c r="D40" s="2">
        <v>7.7</v>
      </c>
      <c r="E40" s="39">
        <f t="shared" si="0"/>
        <v>17.799999999999997</v>
      </c>
      <c r="F40" s="2">
        <v>87</v>
      </c>
      <c r="G40" s="2">
        <v>31</v>
      </c>
      <c r="H40" s="2">
        <v>67</v>
      </c>
      <c r="I40" s="2">
        <v>0</v>
      </c>
      <c r="J40" s="2">
        <v>247</v>
      </c>
      <c r="K40" s="2">
        <v>1.2</v>
      </c>
      <c r="L40" s="2">
        <v>9.69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40">
        <f t="shared" si="7"/>
        <v>40580</v>
      </c>
      <c r="B41" s="2">
        <v>17.4</v>
      </c>
      <c r="C41" s="2">
        <v>-0.4</v>
      </c>
      <c r="D41" s="2">
        <v>7.5</v>
      </c>
      <c r="E41" s="39">
        <f t="shared" si="0"/>
        <v>17.799999999999997</v>
      </c>
      <c r="F41" s="2">
        <v>94</v>
      </c>
      <c r="G41" s="2">
        <v>42</v>
      </c>
      <c r="H41" s="2">
        <v>79</v>
      </c>
      <c r="I41" s="2">
        <v>0</v>
      </c>
      <c r="J41" s="2">
        <v>266</v>
      </c>
      <c r="K41" s="2">
        <v>1</v>
      </c>
      <c r="L41" s="2">
        <v>9.18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40">
        <f t="shared" si="7"/>
        <v>40581</v>
      </c>
      <c r="B42" s="2">
        <v>18.4</v>
      </c>
      <c r="C42" s="2">
        <v>-0.4</v>
      </c>
      <c r="D42" s="2">
        <v>7.7</v>
      </c>
      <c r="E42" s="39">
        <f t="shared" si="0"/>
        <v>18.799999999999997</v>
      </c>
      <c r="F42" s="2">
        <v>98</v>
      </c>
      <c r="G42" s="2">
        <v>51</v>
      </c>
      <c r="H42" s="2">
        <v>84</v>
      </c>
      <c r="I42" s="2">
        <v>0.2</v>
      </c>
      <c r="J42" s="2">
        <v>172</v>
      </c>
      <c r="K42" s="2">
        <v>0.9</v>
      </c>
      <c r="L42" s="2">
        <v>9.2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40">
        <f t="shared" si="7"/>
        <v>40582</v>
      </c>
      <c r="B43" s="2">
        <v>15.1</v>
      </c>
      <c r="C43" s="2">
        <v>0.2</v>
      </c>
      <c r="D43" s="2">
        <v>6.1</v>
      </c>
      <c r="E43" s="39">
        <f t="shared" si="0"/>
        <v>14.9</v>
      </c>
      <c r="F43" s="2">
        <v>98</v>
      </c>
      <c r="G43" s="2">
        <v>69</v>
      </c>
      <c r="H43" s="2">
        <v>91</v>
      </c>
      <c r="I43" s="2">
        <v>0</v>
      </c>
      <c r="J43" s="2">
        <v>89</v>
      </c>
      <c r="K43" s="2">
        <v>0.7</v>
      </c>
      <c r="L43" s="2">
        <v>4.72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40">
        <f t="shared" si="7"/>
        <v>40583</v>
      </c>
      <c r="B44" s="2">
        <v>14.8</v>
      </c>
      <c r="C44" s="2">
        <v>4.6</v>
      </c>
      <c r="D44" s="2">
        <v>9</v>
      </c>
      <c r="E44" s="39">
        <f t="shared" si="0"/>
        <v>10.200000000000001</v>
      </c>
      <c r="F44" s="2">
        <v>95</v>
      </c>
      <c r="G44" s="2">
        <v>66</v>
      </c>
      <c r="H44" s="2">
        <v>86</v>
      </c>
      <c r="I44" s="2">
        <v>0.2</v>
      </c>
      <c r="J44" s="2">
        <v>31</v>
      </c>
      <c r="K44" s="2">
        <v>1</v>
      </c>
      <c r="L44" s="2">
        <v>7.19</v>
      </c>
      <c r="M44">
        <f t="shared" si="1"/>
        <v>1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40">
        <f t="shared" si="7"/>
        <v>40584</v>
      </c>
      <c r="B45" s="2">
        <v>15.3</v>
      </c>
      <c r="C45" s="2">
        <v>6.2</v>
      </c>
      <c r="D45" s="2">
        <v>10</v>
      </c>
      <c r="E45" s="39">
        <f t="shared" si="0"/>
        <v>9.100000000000001</v>
      </c>
      <c r="F45" s="2">
        <v>92</v>
      </c>
      <c r="G45" s="2">
        <v>58</v>
      </c>
      <c r="H45" s="2">
        <v>80</v>
      </c>
      <c r="I45" s="2">
        <v>0</v>
      </c>
      <c r="J45" s="2">
        <v>322</v>
      </c>
      <c r="K45" s="2">
        <v>1</v>
      </c>
      <c r="L45" s="2">
        <v>8.03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40">
        <f t="shared" si="7"/>
        <v>40585</v>
      </c>
      <c r="B46" s="2">
        <v>13.3</v>
      </c>
      <c r="C46" s="2">
        <v>7.8</v>
      </c>
      <c r="D46" s="2">
        <v>10.2</v>
      </c>
      <c r="E46" s="39">
        <f t="shared" si="0"/>
        <v>5.500000000000001</v>
      </c>
      <c r="F46" s="2">
        <v>91</v>
      </c>
      <c r="G46" s="2">
        <v>65</v>
      </c>
      <c r="H46" s="2">
        <v>80</v>
      </c>
      <c r="I46" s="2">
        <v>0</v>
      </c>
      <c r="J46" s="2">
        <v>236</v>
      </c>
      <c r="K46" s="2">
        <v>0.8</v>
      </c>
      <c r="L46" s="2">
        <v>2.21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40">
        <f t="shared" si="7"/>
        <v>40586</v>
      </c>
      <c r="B47" s="2">
        <v>13.9</v>
      </c>
      <c r="C47" s="2">
        <v>7</v>
      </c>
      <c r="D47" s="2">
        <v>10.1</v>
      </c>
      <c r="E47" s="39">
        <f t="shared" si="0"/>
        <v>6.9</v>
      </c>
      <c r="F47" s="2">
        <v>88</v>
      </c>
      <c r="G47" s="2">
        <v>54</v>
      </c>
      <c r="H47" s="2">
        <v>74</v>
      </c>
      <c r="I47" s="2">
        <v>0</v>
      </c>
      <c r="J47" s="2">
        <v>223</v>
      </c>
      <c r="K47" s="2">
        <v>1.2</v>
      </c>
      <c r="L47" s="2">
        <v>6.87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40">
        <f t="shared" si="7"/>
        <v>40587</v>
      </c>
      <c r="B48" s="2">
        <v>14.6</v>
      </c>
      <c r="C48" s="2">
        <v>5.4</v>
      </c>
      <c r="D48" s="2">
        <v>9.7</v>
      </c>
      <c r="E48" s="39">
        <f t="shared" si="0"/>
        <v>9.2</v>
      </c>
      <c r="F48" s="2">
        <v>90</v>
      </c>
      <c r="G48" s="2">
        <v>50</v>
      </c>
      <c r="H48" s="2">
        <v>77</v>
      </c>
      <c r="I48" s="2">
        <v>0</v>
      </c>
      <c r="J48" s="2">
        <v>174</v>
      </c>
      <c r="K48" s="2">
        <v>1.2</v>
      </c>
      <c r="L48" s="2">
        <v>5.18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40">
        <f t="shared" si="7"/>
        <v>40588</v>
      </c>
      <c r="B49" s="2">
        <v>15.8</v>
      </c>
      <c r="C49" s="2">
        <v>0.7</v>
      </c>
      <c r="D49" s="2">
        <v>7.9</v>
      </c>
      <c r="E49" s="39">
        <f t="shared" si="0"/>
        <v>15.100000000000001</v>
      </c>
      <c r="F49" s="2">
        <v>94</v>
      </c>
      <c r="G49" s="2">
        <v>50</v>
      </c>
      <c r="H49" s="2">
        <v>79</v>
      </c>
      <c r="I49" s="2">
        <v>0</v>
      </c>
      <c r="J49" s="2">
        <v>296</v>
      </c>
      <c r="K49" s="2">
        <v>1.2</v>
      </c>
      <c r="L49" s="2">
        <v>9.81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40">
        <f t="shared" si="7"/>
        <v>40589</v>
      </c>
      <c r="B50" s="2">
        <v>15.9</v>
      </c>
      <c r="C50" s="2">
        <v>0.2</v>
      </c>
      <c r="D50" s="2">
        <v>7.3</v>
      </c>
      <c r="E50" s="39">
        <f t="shared" si="0"/>
        <v>15.700000000000001</v>
      </c>
      <c r="F50" s="2">
        <v>98</v>
      </c>
      <c r="G50" s="2">
        <v>51</v>
      </c>
      <c r="H50" s="2">
        <v>81</v>
      </c>
      <c r="I50" s="2">
        <v>0</v>
      </c>
      <c r="J50" s="2">
        <v>222</v>
      </c>
      <c r="K50" s="2">
        <v>1.2</v>
      </c>
      <c r="L50" s="2">
        <v>8.08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40">
        <f t="shared" si="7"/>
        <v>40590</v>
      </c>
      <c r="B51" s="2">
        <v>13.2</v>
      </c>
      <c r="C51" s="2">
        <v>5.6</v>
      </c>
      <c r="D51" s="2">
        <v>10.2</v>
      </c>
      <c r="E51" s="39">
        <f t="shared" si="0"/>
        <v>7.6</v>
      </c>
      <c r="F51" s="2">
        <v>93</v>
      </c>
      <c r="G51" s="2">
        <v>71</v>
      </c>
      <c r="H51" s="2">
        <v>86</v>
      </c>
      <c r="I51" s="2">
        <v>14.4</v>
      </c>
      <c r="J51" s="2">
        <v>162</v>
      </c>
      <c r="K51" s="2">
        <v>2.7</v>
      </c>
      <c r="L51" s="2">
        <v>0.94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40">
        <f t="shared" si="7"/>
        <v>40591</v>
      </c>
      <c r="B52" s="2">
        <v>18.2</v>
      </c>
      <c r="C52" s="2">
        <v>7.4</v>
      </c>
      <c r="D52" s="2">
        <v>12.2</v>
      </c>
      <c r="E52" s="39">
        <f t="shared" si="0"/>
        <v>10.799999999999999</v>
      </c>
      <c r="F52" s="2">
        <v>94</v>
      </c>
      <c r="G52" s="2">
        <v>39</v>
      </c>
      <c r="H52" s="2">
        <v>71</v>
      </c>
      <c r="I52" s="2">
        <v>0.2</v>
      </c>
      <c r="J52" s="2">
        <v>121</v>
      </c>
      <c r="K52" s="2">
        <v>1.4</v>
      </c>
      <c r="L52" s="2">
        <v>9.36</v>
      </c>
      <c r="M52">
        <f t="shared" si="1"/>
        <v>1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40">
        <f t="shared" si="7"/>
        <v>40592</v>
      </c>
      <c r="B53" s="2">
        <v>15.1</v>
      </c>
      <c r="C53" s="2">
        <v>4.7</v>
      </c>
      <c r="D53" s="2">
        <v>11</v>
      </c>
      <c r="E53" s="39">
        <f t="shared" si="0"/>
        <v>10.399999999999999</v>
      </c>
      <c r="F53" s="2">
        <v>91</v>
      </c>
      <c r="G53" s="2">
        <v>59</v>
      </c>
      <c r="H53" s="2">
        <v>73</v>
      </c>
      <c r="I53" s="2">
        <v>0.6</v>
      </c>
      <c r="J53" s="2">
        <v>51</v>
      </c>
      <c r="K53" s="2">
        <v>2.5</v>
      </c>
      <c r="L53" s="2">
        <v>3.43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40">
        <f t="shared" si="7"/>
        <v>40593</v>
      </c>
      <c r="B54" s="2">
        <v>18</v>
      </c>
      <c r="C54" s="2">
        <v>6.4</v>
      </c>
      <c r="D54" s="2">
        <v>12.2</v>
      </c>
      <c r="E54" s="39">
        <f t="shared" si="0"/>
        <v>11.6</v>
      </c>
      <c r="F54" s="2">
        <v>86</v>
      </c>
      <c r="G54" s="2">
        <v>44</v>
      </c>
      <c r="H54" s="2">
        <v>69</v>
      </c>
      <c r="I54" s="2">
        <v>0</v>
      </c>
      <c r="J54" s="2">
        <v>227</v>
      </c>
      <c r="K54" s="2">
        <v>1.5</v>
      </c>
      <c r="L54" s="2">
        <v>11.23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40">
        <f t="shared" si="7"/>
        <v>40594</v>
      </c>
      <c r="B55" s="2">
        <v>15.3</v>
      </c>
      <c r="C55" s="2">
        <v>2.9</v>
      </c>
      <c r="D55" s="2">
        <v>9.2</v>
      </c>
      <c r="E55" s="39">
        <f t="shared" si="0"/>
        <v>12.4</v>
      </c>
      <c r="F55" s="2">
        <v>89</v>
      </c>
      <c r="G55" s="2">
        <v>50</v>
      </c>
      <c r="H55" s="2">
        <v>74</v>
      </c>
      <c r="I55" s="2">
        <v>0.6</v>
      </c>
      <c r="J55" s="2">
        <v>216</v>
      </c>
      <c r="K55" s="2">
        <v>1.2</v>
      </c>
      <c r="L55" s="2">
        <v>6.85</v>
      </c>
      <c r="M55">
        <f t="shared" si="1"/>
        <v>1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40">
        <f t="shared" si="7"/>
        <v>40595</v>
      </c>
      <c r="B56" s="2">
        <v>15</v>
      </c>
      <c r="C56" s="2">
        <v>6.5</v>
      </c>
      <c r="D56" s="2">
        <v>10.1</v>
      </c>
      <c r="E56" s="39">
        <f t="shared" si="0"/>
        <v>8.5</v>
      </c>
      <c r="F56" s="2">
        <v>98</v>
      </c>
      <c r="G56" s="2">
        <v>60</v>
      </c>
      <c r="H56" s="2">
        <v>81</v>
      </c>
      <c r="I56" s="2">
        <v>4.8</v>
      </c>
      <c r="J56" s="2">
        <v>119</v>
      </c>
      <c r="K56" s="2">
        <v>1.6</v>
      </c>
      <c r="L56" s="2">
        <v>6.05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40">
        <f t="shared" si="7"/>
        <v>40596</v>
      </c>
      <c r="B57" s="2">
        <v>14.3</v>
      </c>
      <c r="C57" s="2">
        <v>6.3</v>
      </c>
      <c r="D57" s="2">
        <v>9.9</v>
      </c>
      <c r="E57" s="39">
        <f t="shared" si="0"/>
        <v>8</v>
      </c>
      <c r="F57" s="2">
        <v>85</v>
      </c>
      <c r="G57" s="2">
        <v>45</v>
      </c>
      <c r="H57" s="2">
        <v>62</v>
      </c>
      <c r="I57" s="2">
        <v>0</v>
      </c>
      <c r="J57" s="2">
        <v>70</v>
      </c>
      <c r="K57" s="2">
        <v>1.7</v>
      </c>
      <c r="L57" s="2">
        <v>10.27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40">
        <f t="shared" si="7"/>
        <v>40597</v>
      </c>
      <c r="B58" s="2">
        <v>10.6</v>
      </c>
      <c r="C58" s="2">
        <v>5</v>
      </c>
      <c r="D58" s="2">
        <v>7.7</v>
      </c>
      <c r="E58" s="39">
        <f t="shared" si="0"/>
        <v>5.6</v>
      </c>
      <c r="F58" s="2">
        <v>62</v>
      </c>
      <c r="G58" s="2">
        <v>48</v>
      </c>
      <c r="H58" s="2">
        <v>55</v>
      </c>
      <c r="I58" s="2">
        <v>0</v>
      </c>
      <c r="J58" s="2">
        <v>62</v>
      </c>
      <c r="K58" s="2">
        <v>3.5</v>
      </c>
      <c r="L58" s="2">
        <v>6.01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40">
        <f t="shared" si="7"/>
        <v>40598</v>
      </c>
      <c r="B59" s="2">
        <v>9.1</v>
      </c>
      <c r="C59" s="2">
        <v>4.8</v>
      </c>
      <c r="D59" s="2">
        <v>6.4</v>
      </c>
      <c r="E59" s="39">
        <f t="shared" si="0"/>
        <v>4.3</v>
      </c>
      <c r="F59" s="2">
        <v>52</v>
      </c>
      <c r="G59" s="2">
        <v>41</v>
      </c>
      <c r="H59" s="2">
        <v>48</v>
      </c>
      <c r="I59" s="2">
        <v>0</v>
      </c>
      <c r="J59" s="2">
        <v>56</v>
      </c>
      <c r="K59" s="2">
        <v>4</v>
      </c>
      <c r="L59" s="2">
        <v>11.84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40">
        <f t="shared" si="7"/>
        <v>40599</v>
      </c>
      <c r="B60" s="2">
        <v>12.1</v>
      </c>
      <c r="C60" s="2">
        <v>3.5</v>
      </c>
      <c r="D60" s="2">
        <v>7.3</v>
      </c>
      <c r="E60" s="39">
        <f t="shared" si="0"/>
        <v>8.6</v>
      </c>
      <c r="F60" s="2">
        <v>54</v>
      </c>
      <c r="G60" s="2">
        <v>23</v>
      </c>
      <c r="H60" s="2">
        <v>40</v>
      </c>
      <c r="I60" s="2">
        <v>0</v>
      </c>
      <c r="J60" s="2">
        <v>67</v>
      </c>
      <c r="K60" s="2">
        <v>3.2</v>
      </c>
      <c r="L60" s="2">
        <v>12.78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40">
        <f t="shared" si="7"/>
        <v>40600</v>
      </c>
      <c r="B61" s="2">
        <v>9.4</v>
      </c>
      <c r="C61" s="2">
        <v>1</v>
      </c>
      <c r="D61" s="2">
        <v>5</v>
      </c>
      <c r="E61" s="39">
        <f t="shared" si="0"/>
        <v>8.4</v>
      </c>
      <c r="F61" s="2">
        <v>88</v>
      </c>
      <c r="G61" s="2">
        <v>53</v>
      </c>
      <c r="H61" s="2">
        <v>66</v>
      </c>
      <c r="I61" s="2">
        <v>0</v>
      </c>
      <c r="J61" s="2">
        <v>75</v>
      </c>
      <c r="K61" s="2">
        <v>2.4</v>
      </c>
      <c r="L61" s="2">
        <v>9.3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40">
        <f t="shared" si="7"/>
        <v>40601</v>
      </c>
      <c r="B62" s="2">
        <v>12.5</v>
      </c>
      <c r="C62" s="2">
        <v>-2.1</v>
      </c>
      <c r="D62" s="2">
        <v>6</v>
      </c>
      <c r="E62" s="39">
        <f t="shared" si="0"/>
        <v>14.6</v>
      </c>
      <c r="F62" s="2">
        <v>92</v>
      </c>
      <c r="G62" s="2">
        <v>53</v>
      </c>
      <c r="H62" s="2">
        <v>76</v>
      </c>
      <c r="I62" s="2">
        <v>0</v>
      </c>
      <c r="J62" s="2">
        <v>182</v>
      </c>
      <c r="K62" s="2">
        <v>1.4</v>
      </c>
      <c r="L62" s="2">
        <v>8.41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40">
        <f t="shared" si="7"/>
        <v>40602</v>
      </c>
      <c r="B63" s="2">
        <v>10.2</v>
      </c>
      <c r="C63" s="2">
        <v>6.4</v>
      </c>
      <c r="D63" s="2">
        <v>8.2</v>
      </c>
      <c r="E63" s="39">
        <f t="shared" si="0"/>
        <v>3.799999999999999</v>
      </c>
      <c r="F63" s="2">
        <v>94</v>
      </c>
      <c r="G63" s="2">
        <v>69</v>
      </c>
      <c r="H63" s="2">
        <v>88</v>
      </c>
      <c r="I63" s="2">
        <v>6.6</v>
      </c>
      <c r="J63" s="2">
        <v>91</v>
      </c>
      <c r="K63" s="2">
        <v>1.2</v>
      </c>
      <c r="L63" s="2">
        <v>2.44</v>
      </c>
      <c r="M63">
        <f t="shared" si="1"/>
        <v>1</v>
      </c>
      <c r="N63">
        <f>SUM(M36:M63)</f>
        <v>8</v>
      </c>
      <c r="O63">
        <f t="shared" si="2"/>
        <v>1</v>
      </c>
      <c r="P63">
        <f>SUM(O36:O63)</f>
        <v>3</v>
      </c>
      <c r="Q63">
        <f t="shared" si="3"/>
        <v>0</v>
      </c>
      <c r="R63">
        <f>SUM(Q36:Q63)</f>
        <v>1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40">
        <f t="shared" si="7"/>
        <v>40603</v>
      </c>
      <c r="B64" s="2">
        <v>16.3</v>
      </c>
      <c r="C64" s="2">
        <v>6.6</v>
      </c>
      <c r="D64" s="2">
        <v>10.8</v>
      </c>
      <c r="E64" s="39">
        <f t="shared" si="0"/>
        <v>9.700000000000001</v>
      </c>
      <c r="F64" s="2">
        <v>98</v>
      </c>
      <c r="G64" s="2">
        <v>59</v>
      </c>
      <c r="H64" s="2">
        <v>81</v>
      </c>
      <c r="I64" s="2">
        <v>2.8</v>
      </c>
      <c r="J64" s="2">
        <v>103</v>
      </c>
      <c r="K64" s="2">
        <v>1.6</v>
      </c>
      <c r="L64" s="2">
        <v>4.17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40">
        <f t="shared" si="7"/>
        <v>40604</v>
      </c>
      <c r="B65" s="2">
        <v>14.5</v>
      </c>
      <c r="C65" s="2">
        <v>5.2</v>
      </c>
      <c r="D65" s="2">
        <v>10.3</v>
      </c>
      <c r="E65" s="39">
        <f t="shared" si="0"/>
        <v>9.3</v>
      </c>
      <c r="F65" s="2">
        <v>98</v>
      </c>
      <c r="G65" s="2">
        <v>50</v>
      </c>
      <c r="H65" s="2">
        <v>78</v>
      </c>
      <c r="I65" s="2">
        <v>6.8</v>
      </c>
      <c r="J65" s="2">
        <v>121</v>
      </c>
      <c r="K65" s="2">
        <v>2.1</v>
      </c>
      <c r="L65" s="2">
        <v>7.32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40">
        <f t="shared" si="7"/>
        <v>40605</v>
      </c>
      <c r="B66" s="2">
        <v>14.7</v>
      </c>
      <c r="C66" s="2">
        <v>6.5</v>
      </c>
      <c r="D66" s="2">
        <v>9.8</v>
      </c>
      <c r="E66" s="39">
        <f t="shared" si="0"/>
        <v>8.2</v>
      </c>
      <c r="F66" s="2">
        <v>93</v>
      </c>
      <c r="G66" s="2">
        <v>65</v>
      </c>
      <c r="H66" s="2">
        <v>86</v>
      </c>
      <c r="I66" s="2">
        <v>21.4</v>
      </c>
      <c r="J66" s="2">
        <v>124</v>
      </c>
      <c r="K66" s="2">
        <v>1.9</v>
      </c>
      <c r="L66" s="2">
        <v>5.13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1</v>
      </c>
      <c r="U66">
        <f t="shared" si="5"/>
        <v>0</v>
      </c>
      <c r="W66">
        <f t="shared" si="6"/>
        <v>0</v>
      </c>
    </row>
    <row r="67" spans="1:23" ht="12.75" customHeight="1">
      <c r="A67" s="40">
        <f t="shared" si="7"/>
        <v>40606</v>
      </c>
      <c r="B67" s="2">
        <v>13.7</v>
      </c>
      <c r="C67" s="2">
        <v>6.4</v>
      </c>
      <c r="D67" s="2">
        <v>10.2</v>
      </c>
      <c r="E67" s="39">
        <f t="shared" si="0"/>
        <v>7.299999999999999</v>
      </c>
      <c r="F67" s="2">
        <v>92</v>
      </c>
      <c r="G67" s="2">
        <v>62</v>
      </c>
      <c r="H67" s="2">
        <v>78</v>
      </c>
      <c r="I67" s="2">
        <v>14.6</v>
      </c>
      <c r="J67" s="2">
        <v>70</v>
      </c>
      <c r="K67" s="2">
        <v>2.5</v>
      </c>
      <c r="L67" s="2">
        <v>3.35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40">
        <f t="shared" si="7"/>
        <v>40607</v>
      </c>
      <c r="B68" s="2">
        <v>11</v>
      </c>
      <c r="C68" s="2">
        <v>7.2</v>
      </c>
      <c r="D68" s="2">
        <v>8.9</v>
      </c>
      <c r="E68" s="39">
        <f t="shared" si="0"/>
        <v>3.8</v>
      </c>
      <c r="F68" s="2">
        <v>89</v>
      </c>
      <c r="G68" s="2">
        <v>71</v>
      </c>
      <c r="H68" s="2">
        <v>82</v>
      </c>
      <c r="I68" s="2">
        <v>20.8</v>
      </c>
      <c r="J68" s="2">
        <v>63</v>
      </c>
      <c r="K68" s="2">
        <v>1.8</v>
      </c>
      <c r="L68" s="2">
        <v>1.57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 customHeight="1">
      <c r="A69" s="40">
        <f t="shared" si="7"/>
        <v>40608</v>
      </c>
      <c r="B69" s="2">
        <v>13.1</v>
      </c>
      <c r="C69" s="2">
        <v>5.1</v>
      </c>
      <c r="D69" s="2">
        <v>9.1</v>
      </c>
      <c r="E69" s="39">
        <f t="shared" si="0"/>
        <v>8</v>
      </c>
      <c r="F69" s="2">
        <v>93</v>
      </c>
      <c r="G69" s="2">
        <v>57</v>
      </c>
      <c r="H69" s="2">
        <v>79</v>
      </c>
      <c r="I69" s="2">
        <v>0.2</v>
      </c>
      <c r="J69" s="2">
        <v>42</v>
      </c>
      <c r="K69" s="2">
        <v>1.1</v>
      </c>
      <c r="L69" s="2">
        <v>5.49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40">
        <f t="shared" si="7"/>
        <v>40609</v>
      </c>
      <c r="B70" s="2">
        <v>10.6</v>
      </c>
      <c r="C70" s="2">
        <v>3.6</v>
      </c>
      <c r="D70" s="2">
        <v>7.6</v>
      </c>
      <c r="E70" s="39">
        <f aca="true" t="shared" si="9" ref="E70:E102">(B70-C70)</f>
        <v>7</v>
      </c>
      <c r="F70" s="2">
        <v>63</v>
      </c>
      <c r="G70" s="2">
        <v>32</v>
      </c>
      <c r="H70" s="2">
        <v>48</v>
      </c>
      <c r="I70" s="2">
        <v>0</v>
      </c>
      <c r="J70" s="2">
        <v>40</v>
      </c>
      <c r="K70" s="2">
        <v>4.8</v>
      </c>
      <c r="L70" s="2">
        <v>14.1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40">
        <f aca="true" t="shared" si="15" ref="A71:A134">A70+1</f>
        <v>40610</v>
      </c>
      <c r="B71" s="2">
        <v>9</v>
      </c>
      <c r="C71" s="2">
        <v>0.6</v>
      </c>
      <c r="D71" s="2">
        <v>5.2</v>
      </c>
      <c r="E71" s="39">
        <f t="shared" si="9"/>
        <v>8.4</v>
      </c>
      <c r="F71" s="2">
        <v>69</v>
      </c>
      <c r="G71" s="2">
        <v>39</v>
      </c>
      <c r="H71" s="2">
        <v>51</v>
      </c>
      <c r="I71" s="2">
        <v>0</v>
      </c>
      <c r="J71" s="2">
        <v>46</v>
      </c>
      <c r="K71" s="2">
        <v>3.3</v>
      </c>
      <c r="L71" s="2">
        <v>12.46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40">
        <f t="shared" si="15"/>
        <v>40611</v>
      </c>
      <c r="B72" s="2">
        <v>12.4</v>
      </c>
      <c r="C72" s="2">
        <v>-3.5</v>
      </c>
      <c r="D72" s="2">
        <v>4.2</v>
      </c>
      <c r="E72" s="39">
        <f t="shared" si="9"/>
        <v>15.9</v>
      </c>
      <c r="F72" s="2">
        <v>90</v>
      </c>
      <c r="G72" s="2">
        <v>32</v>
      </c>
      <c r="H72" s="2">
        <v>67</v>
      </c>
      <c r="I72" s="2">
        <v>0</v>
      </c>
      <c r="J72" s="2">
        <v>280</v>
      </c>
      <c r="K72" s="2">
        <v>1.4</v>
      </c>
      <c r="L72" s="2">
        <v>14.44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40">
        <f t="shared" si="15"/>
        <v>40612</v>
      </c>
      <c r="B73" s="2">
        <v>13.7</v>
      </c>
      <c r="C73" s="2">
        <v>-0.8</v>
      </c>
      <c r="D73" s="2">
        <v>6.1</v>
      </c>
      <c r="E73" s="39">
        <f t="shared" si="9"/>
        <v>14.5</v>
      </c>
      <c r="F73" s="2">
        <v>91</v>
      </c>
      <c r="G73" s="2">
        <v>43</v>
      </c>
      <c r="H73" s="2">
        <v>70</v>
      </c>
      <c r="I73" s="2">
        <v>0</v>
      </c>
      <c r="J73" s="2">
        <v>12</v>
      </c>
      <c r="K73" s="2">
        <v>1.6</v>
      </c>
      <c r="L73" s="2">
        <v>14.31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40">
        <f t="shared" si="15"/>
        <v>40613</v>
      </c>
      <c r="B74" s="2">
        <v>14.8</v>
      </c>
      <c r="C74" s="2">
        <v>0.6</v>
      </c>
      <c r="D74" s="2">
        <v>7.5</v>
      </c>
      <c r="E74" s="39">
        <f t="shared" si="9"/>
        <v>14.200000000000001</v>
      </c>
      <c r="F74" s="2">
        <v>91</v>
      </c>
      <c r="G74" s="2">
        <v>54</v>
      </c>
      <c r="H74" s="2">
        <v>75</v>
      </c>
      <c r="I74" s="2">
        <v>0</v>
      </c>
      <c r="J74" s="2">
        <v>169</v>
      </c>
      <c r="K74" s="2">
        <v>1.5</v>
      </c>
      <c r="L74" s="2">
        <v>12.08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40">
        <f t="shared" si="15"/>
        <v>40614</v>
      </c>
      <c r="B75" s="2">
        <v>16.7</v>
      </c>
      <c r="C75" s="2">
        <v>-0.2</v>
      </c>
      <c r="D75" s="2">
        <v>8.4</v>
      </c>
      <c r="E75" s="39">
        <f t="shared" si="9"/>
        <v>16.9</v>
      </c>
      <c r="F75" s="2">
        <v>96</v>
      </c>
      <c r="G75" s="2">
        <v>38</v>
      </c>
      <c r="H75" s="2">
        <v>76</v>
      </c>
      <c r="I75" s="2">
        <v>0</v>
      </c>
      <c r="J75" s="2">
        <v>237</v>
      </c>
      <c r="K75" s="2">
        <v>1.3</v>
      </c>
      <c r="L75" s="2">
        <v>14.39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40">
        <f t="shared" si="15"/>
        <v>40615</v>
      </c>
      <c r="B76" s="2">
        <v>15</v>
      </c>
      <c r="C76" s="2">
        <v>5.8</v>
      </c>
      <c r="D76" s="2">
        <v>12.7</v>
      </c>
      <c r="E76" s="39">
        <f t="shared" si="9"/>
        <v>9.2</v>
      </c>
      <c r="F76" s="2">
        <v>87</v>
      </c>
      <c r="G76" s="2">
        <v>56</v>
      </c>
      <c r="H76" s="2">
        <v>75</v>
      </c>
      <c r="I76" s="2">
        <v>1.2</v>
      </c>
      <c r="J76" s="2">
        <v>127</v>
      </c>
      <c r="K76" s="2">
        <v>2.1</v>
      </c>
      <c r="L76" s="2">
        <v>1.89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40">
        <f t="shared" si="15"/>
        <v>40616</v>
      </c>
      <c r="B77" s="2">
        <v>20.3</v>
      </c>
      <c r="C77" s="2">
        <v>12.2</v>
      </c>
      <c r="D77" s="2">
        <v>15.8</v>
      </c>
      <c r="E77" s="39">
        <f t="shared" si="9"/>
        <v>8.100000000000001</v>
      </c>
      <c r="F77" s="2">
        <v>88</v>
      </c>
      <c r="G77" s="2">
        <v>54</v>
      </c>
      <c r="H77" s="2">
        <v>73</v>
      </c>
      <c r="I77" s="2">
        <v>0.2</v>
      </c>
      <c r="J77" s="2">
        <v>149</v>
      </c>
      <c r="K77" s="2">
        <v>1.5</v>
      </c>
      <c r="L77" s="2">
        <v>10.51</v>
      </c>
      <c r="M77">
        <f t="shared" si="8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40">
        <f t="shared" si="15"/>
        <v>40617</v>
      </c>
      <c r="B78" s="2">
        <v>22.3</v>
      </c>
      <c r="C78" s="2">
        <v>8.2</v>
      </c>
      <c r="D78" s="2">
        <v>15.8</v>
      </c>
      <c r="E78" s="39">
        <f t="shared" si="9"/>
        <v>14.100000000000001</v>
      </c>
      <c r="F78" s="2">
        <v>93</v>
      </c>
      <c r="G78" s="2">
        <v>39</v>
      </c>
      <c r="H78" s="2">
        <v>68</v>
      </c>
      <c r="I78" s="2">
        <v>0</v>
      </c>
      <c r="J78" s="2">
        <v>161</v>
      </c>
      <c r="K78" s="2">
        <v>2</v>
      </c>
      <c r="L78" s="2">
        <v>13.11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40">
        <f t="shared" si="15"/>
        <v>40618</v>
      </c>
      <c r="B79" s="2">
        <v>20.8</v>
      </c>
      <c r="C79" s="2">
        <v>13</v>
      </c>
      <c r="D79" s="2">
        <v>16.5</v>
      </c>
      <c r="E79" s="39">
        <f t="shared" si="9"/>
        <v>7.800000000000001</v>
      </c>
      <c r="F79" s="2">
        <v>92</v>
      </c>
      <c r="G79" s="2">
        <v>44</v>
      </c>
      <c r="H79" s="2">
        <v>77</v>
      </c>
      <c r="I79" s="2">
        <v>20</v>
      </c>
      <c r="J79" s="2">
        <v>160</v>
      </c>
      <c r="K79" s="2">
        <v>2.6</v>
      </c>
      <c r="L79" s="2">
        <v>4.11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40">
        <f t="shared" si="15"/>
        <v>40619</v>
      </c>
      <c r="B80" s="2">
        <v>16.7</v>
      </c>
      <c r="C80" s="2">
        <v>11</v>
      </c>
      <c r="D80" s="2">
        <v>13.6</v>
      </c>
      <c r="E80" s="39">
        <f t="shared" si="9"/>
        <v>5.699999999999999</v>
      </c>
      <c r="F80" s="2">
        <v>95</v>
      </c>
      <c r="G80" s="2">
        <v>55</v>
      </c>
      <c r="H80" s="2">
        <v>80</v>
      </c>
      <c r="I80" s="2">
        <v>21.6</v>
      </c>
      <c r="J80" s="2">
        <v>192</v>
      </c>
      <c r="K80" s="2">
        <v>3.4</v>
      </c>
      <c r="L80" s="2">
        <v>11.01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0</v>
      </c>
      <c r="W80">
        <f t="shared" si="14"/>
        <v>0</v>
      </c>
    </row>
    <row r="81" spans="1:23" ht="12.75" customHeight="1">
      <c r="A81" s="40">
        <f t="shared" si="15"/>
        <v>40620</v>
      </c>
      <c r="B81" s="2">
        <v>16.9</v>
      </c>
      <c r="C81" s="2">
        <v>9.8</v>
      </c>
      <c r="D81" s="2">
        <v>12.6</v>
      </c>
      <c r="E81" s="39">
        <f t="shared" si="9"/>
        <v>7.099999999999998</v>
      </c>
      <c r="F81" s="2">
        <v>98</v>
      </c>
      <c r="G81" s="2">
        <v>65</v>
      </c>
      <c r="H81" s="2">
        <v>87</v>
      </c>
      <c r="I81" s="2">
        <v>9</v>
      </c>
      <c r="J81" s="2">
        <v>178</v>
      </c>
      <c r="K81" s="2">
        <v>1.3</v>
      </c>
      <c r="L81" s="2">
        <v>7.8</v>
      </c>
      <c r="M81">
        <f t="shared" si="8"/>
        <v>1</v>
      </c>
      <c r="O81">
        <f t="shared" si="10"/>
        <v>1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40">
        <f t="shared" si="15"/>
        <v>40621</v>
      </c>
      <c r="B82" s="2">
        <v>18.6</v>
      </c>
      <c r="C82" s="2">
        <v>9.2</v>
      </c>
      <c r="D82" s="2">
        <v>13.8</v>
      </c>
      <c r="E82" s="39">
        <f t="shared" si="9"/>
        <v>9.400000000000002</v>
      </c>
      <c r="F82" s="2">
        <v>94</v>
      </c>
      <c r="G82" s="2">
        <v>44</v>
      </c>
      <c r="H82" s="2">
        <v>62</v>
      </c>
      <c r="I82" s="2">
        <v>0.2</v>
      </c>
      <c r="J82" s="2">
        <v>63</v>
      </c>
      <c r="K82" s="2">
        <v>2</v>
      </c>
      <c r="L82" s="2">
        <v>9.19</v>
      </c>
      <c r="M82">
        <f t="shared" si="8"/>
        <v>1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40">
        <f t="shared" si="15"/>
        <v>40622</v>
      </c>
      <c r="B83" s="2">
        <v>14</v>
      </c>
      <c r="C83" s="2">
        <v>9.2</v>
      </c>
      <c r="D83" s="2">
        <v>11.3</v>
      </c>
      <c r="E83" s="39">
        <f t="shared" si="9"/>
        <v>4.800000000000001</v>
      </c>
      <c r="F83" s="2">
        <v>63</v>
      </c>
      <c r="G83" s="2">
        <v>45</v>
      </c>
      <c r="H83" s="2">
        <v>55</v>
      </c>
      <c r="I83" s="2">
        <v>0</v>
      </c>
      <c r="J83" s="2">
        <v>57</v>
      </c>
      <c r="K83" s="2">
        <v>4</v>
      </c>
      <c r="L83" s="2">
        <v>12.7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40">
        <f t="shared" si="15"/>
        <v>40623</v>
      </c>
      <c r="B84" s="2">
        <v>14.6</v>
      </c>
      <c r="C84" s="2">
        <v>8.2</v>
      </c>
      <c r="D84" s="2">
        <v>10.9</v>
      </c>
      <c r="E84" s="39">
        <f t="shared" si="9"/>
        <v>6.4</v>
      </c>
      <c r="F84" s="2">
        <v>67</v>
      </c>
      <c r="G84" s="2">
        <v>46</v>
      </c>
      <c r="H84" s="2">
        <v>56</v>
      </c>
      <c r="I84" s="2">
        <v>0</v>
      </c>
      <c r="J84" s="2">
        <v>68</v>
      </c>
      <c r="K84" s="2">
        <v>2.6</v>
      </c>
      <c r="L84" s="2">
        <v>13.95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40">
        <f t="shared" si="15"/>
        <v>40624</v>
      </c>
      <c r="B85" s="2">
        <v>17.4</v>
      </c>
      <c r="C85" s="2">
        <v>7.9</v>
      </c>
      <c r="D85" s="2">
        <v>12</v>
      </c>
      <c r="E85" s="39">
        <f t="shared" si="9"/>
        <v>9.499999999999998</v>
      </c>
      <c r="F85" s="2">
        <v>73</v>
      </c>
      <c r="G85" s="2">
        <v>42</v>
      </c>
      <c r="H85" s="2">
        <v>59</v>
      </c>
      <c r="I85" s="2">
        <v>0</v>
      </c>
      <c r="J85" s="2">
        <v>70</v>
      </c>
      <c r="K85" s="2">
        <v>2.5</v>
      </c>
      <c r="L85" s="2">
        <v>15.45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40">
        <f t="shared" si="15"/>
        <v>40625</v>
      </c>
      <c r="B86" s="2">
        <v>17.4</v>
      </c>
      <c r="C86" s="2">
        <v>4</v>
      </c>
      <c r="D86" s="2">
        <v>11.4</v>
      </c>
      <c r="E86" s="39">
        <f t="shared" si="9"/>
        <v>13.399999999999999</v>
      </c>
      <c r="F86" s="2">
        <v>89</v>
      </c>
      <c r="G86" s="2">
        <v>35</v>
      </c>
      <c r="H86" s="2">
        <v>61</v>
      </c>
      <c r="I86" s="2">
        <v>0</v>
      </c>
      <c r="J86" s="2">
        <v>65</v>
      </c>
      <c r="K86" s="2">
        <v>1.9</v>
      </c>
      <c r="L86" s="2">
        <v>16.14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40">
        <f t="shared" si="15"/>
        <v>40626</v>
      </c>
      <c r="B87" s="2">
        <v>20.2</v>
      </c>
      <c r="C87" s="2">
        <v>2.3</v>
      </c>
      <c r="D87" s="2">
        <v>11.4</v>
      </c>
      <c r="E87" s="39">
        <f t="shared" si="9"/>
        <v>17.9</v>
      </c>
      <c r="F87" s="2">
        <v>91</v>
      </c>
      <c r="G87" s="2">
        <v>36</v>
      </c>
      <c r="H87" s="2">
        <v>65</v>
      </c>
      <c r="I87" s="2">
        <v>0</v>
      </c>
      <c r="J87" s="2">
        <v>287</v>
      </c>
      <c r="K87" s="2">
        <v>1.5</v>
      </c>
      <c r="L87" s="2">
        <v>15.65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40">
        <f t="shared" si="15"/>
        <v>40627</v>
      </c>
      <c r="B88" s="2">
        <v>17.6</v>
      </c>
      <c r="C88" s="2">
        <v>3.2</v>
      </c>
      <c r="D88" s="2">
        <v>10.9</v>
      </c>
      <c r="E88" s="39">
        <f t="shared" si="9"/>
        <v>14.400000000000002</v>
      </c>
      <c r="F88" s="2">
        <v>90</v>
      </c>
      <c r="G88" s="2">
        <v>58</v>
      </c>
      <c r="H88" s="2">
        <v>76</v>
      </c>
      <c r="I88" s="2">
        <v>0</v>
      </c>
      <c r="J88" s="2">
        <v>204</v>
      </c>
      <c r="K88" s="2">
        <v>1.7</v>
      </c>
      <c r="L88" s="2">
        <v>15.17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40">
        <f t="shared" si="15"/>
        <v>40628</v>
      </c>
      <c r="B89" s="2">
        <v>16.9</v>
      </c>
      <c r="C89" s="2">
        <v>7.5</v>
      </c>
      <c r="D89" s="2">
        <v>12.3</v>
      </c>
      <c r="E89" s="39">
        <f t="shared" si="9"/>
        <v>9.399999999999999</v>
      </c>
      <c r="F89" s="2">
        <v>89</v>
      </c>
      <c r="G89" s="2">
        <v>61</v>
      </c>
      <c r="H89" s="2">
        <v>80</v>
      </c>
      <c r="I89" s="2">
        <v>0</v>
      </c>
      <c r="J89" s="2">
        <v>202</v>
      </c>
      <c r="K89" s="2">
        <v>1.9</v>
      </c>
      <c r="L89" s="2">
        <v>11.63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40">
        <f t="shared" si="15"/>
        <v>40629</v>
      </c>
      <c r="B90" s="2">
        <v>18.3</v>
      </c>
      <c r="C90" s="2">
        <v>8.9</v>
      </c>
      <c r="D90" s="2">
        <v>13.7</v>
      </c>
      <c r="E90" s="39">
        <f t="shared" si="9"/>
        <v>9.4</v>
      </c>
      <c r="F90" s="2">
        <v>92</v>
      </c>
      <c r="G90" s="2">
        <v>60</v>
      </c>
      <c r="H90" s="2">
        <v>81</v>
      </c>
      <c r="I90" s="2">
        <v>0</v>
      </c>
      <c r="J90" s="2">
        <v>224</v>
      </c>
      <c r="K90" s="2">
        <v>1.9</v>
      </c>
      <c r="L90" s="2">
        <v>14.49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40">
        <f t="shared" si="15"/>
        <v>40630</v>
      </c>
      <c r="B91" s="2">
        <v>15.3</v>
      </c>
      <c r="C91" s="2">
        <v>7.4</v>
      </c>
      <c r="D91" s="2">
        <v>12.2</v>
      </c>
      <c r="E91" s="39">
        <f t="shared" si="9"/>
        <v>7.9</v>
      </c>
      <c r="F91" s="2">
        <v>95</v>
      </c>
      <c r="G91" s="2">
        <v>73</v>
      </c>
      <c r="H91" s="2">
        <v>88</v>
      </c>
      <c r="I91" s="2">
        <v>19.4</v>
      </c>
      <c r="J91" s="2">
        <v>143</v>
      </c>
      <c r="K91" s="2">
        <v>1.5</v>
      </c>
      <c r="L91" s="2">
        <v>2.87</v>
      </c>
      <c r="M91">
        <f t="shared" si="8"/>
        <v>1</v>
      </c>
      <c r="O91">
        <f t="shared" si="10"/>
        <v>1</v>
      </c>
      <c r="Q91">
        <f t="shared" si="11"/>
        <v>1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40">
        <f t="shared" si="15"/>
        <v>40631</v>
      </c>
      <c r="B92" s="2">
        <v>17.5</v>
      </c>
      <c r="C92" s="2">
        <v>10.7</v>
      </c>
      <c r="D92" s="2">
        <v>13.2</v>
      </c>
      <c r="E92" s="39">
        <f t="shared" si="9"/>
        <v>6.800000000000001</v>
      </c>
      <c r="F92" s="2">
        <v>98</v>
      </c>
      <c r="G92" s="2">
        <v>66</v>
      </c>
      <c r="H92" s="2">
        <v>88</v>
      </c>
      <c r="I92" s="2">
        <v>18.6</v>
      </c>
      <c r="J92" s="2">
        <v>139</v>
      </c>
      <c r="K92" s="2">
        <v>1.1</v>
      </c>
      <c r="L92" s="2">
        <v>8.88</v>
      </c>
      <c r="M92">
        <f t="shared" si="8"/>
        <v>1</v>
      </c>
      <c r="O92">
        <f t="shared" si="10"/>
        <v>1</v>
      </c>
      <c r="Q92">
        <f t="shared" si="11"/>
        <v>1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40">
        <f t="shared" si="15"/>
        <v>40632</v>
      </c>
      <c r="B93" s="2">
        <v>17.9</v>
      </c>
      <c r="C93" s="2">
        <v>9</v>
      </c>
      <c r="D93" s="2">
        <v>13.2</v>
      </c>
      <c r="E93" s="39">
        <f t="shared" si="9"/>
        <v>8.899999999999999</v>
      </c>
      <c r="F93" s="2">
        <v>98</v>
      </c>
      <c r="G93" s="2">
        <v>67</v>
      </c>
      <c r="H93" s="2">
        <v>86</v>
      </c>
      <c r="I93" s="2">
        <v>0.4</v>
      </c>
      <c r="J93" s="2">
        <v>239</v>
      </c>
      <c r="K93" s="2">
        <v>1.4</v>
      </c>
      <c r="L93" s="2">
        <v>13.35</v>
      </c>
      <c r="M93">
        <f t="shared" si="8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40">
        <f t="shared" si="15"/>
        <v>40633</v>
      </c>
      <c r="B94" s="2">
        <v>21.3</v>
      </c>
      <c r="C94" s="2">
        <v>6.1</v>
      </c>
      <c r="D94" s="2">
        <v>14.2</v>
      </c>
      <c r="E94" s="39">
        <f t="shared" si="9"/>
        <v>15.200000000000001</v>
      </c>
      <c r="F94" s="2">
        <v>98</v>
      </c>
      <c r="G94" s="2">
        <v>37</v>
      </c>
      <c r="H94" s="2">
        <v>67</v>
      </c>
      <c r="I94" s="2">
        <v>0.2</v>
      </c>
      <c r="J94" s="2">
        <v>33</v>
      </c>
      <c r="K94" s="2">
        <v>1.6</v>
      </c>
      <c r="L94" s="2">
        <v>16.41</v>
      </c>
      <c r="M94">
        <f t="shared" si="8"/>
        <v>1</v>
      </c>
      <c r="N94">
        <f>SUM(M64:M94)</f>
        <v>16</v>
      </c>
      <c r="O94">
        <f t="shared" si="10"/>
        <v>0</v>
      </c>
      <c r="P94">
        <f>SUM(O64:O94)</f>
        <v>11</v>
      </c>
      <c r="Q94">
        <f t="shared" si="11"/>
        <v>0</v>
      </c>
      <c r="R94">
        <f>SUM(Q64:Q94)</f>
        <v>7</v>
      </c>
      <c r="S94">
        <f t="shared" si="12"/>
        <v>0</v>
      </c>
      <c r="T94">
        <f>SUM(S64:S94)</f>
        <v>3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40">
        <f t="shared" si="15"/>
        <v>40634</v>
      </c>
      <c r="B95" s="2">
        <v>22.5</v>
      </c>
      <c r="C95" s="2">
        <v>6.7</v>
      </c>
      <c r="D95" s="2">
        <v>14.5</v>
      </c>
      <c r="E95" s="39">
        <f t="shared" si="9"/>
        <v>15.8</v>
      </c>
      <c r="F95" s="2">
        <v>86</v>
      </c>
      <c r="G95" s="2">
        <v>32</v>
      </c>
      <c r="H95" s="2">
        <v>60</v>
      </c>
      <c r="I95" s="2">
        <v>0</v>
      </c>
      <c r="J95" s="2">
        <v>275</v>
      </c>
      <c r="K95" s="2">
        <v>1.2</v>
      </c>
      <c r="L95" s="2">
        <v>14.27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40">
        <f t="shared" si="15"/>
        <v>40635</v>
      </c>
      <c r="B96" s="2">
        <v>24.4</v>
      </c>
      <c r="C96" s="2">
        <v>5.8</v>
      </c>
      <c r="D96" s="2">
        <v>15.6</v>
      </c>
      <c r="E96" s="39">
        <f t="shared" si="9"/>
        <v>18.599999999999998</v>
      </c>
      <c r="F96" s="2">
        <v>87</v>
      </c>
      <c r="G96" s="2">
        <v>31</v>
      </c>
      <c r="H96" s="2">
        <v>60</v>
      </c>
      <c r="I96" s="2">
        <v>0</v>
      </c>
      <c r="J96" s="2">
        <v>334</v>
      </c>
      <c r="K96" s="2">
        <v>1.6</v>
      </c>
      <c r="L96" s="2">
        <v>16.65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40">
        <f t="shared" si="15"/>
        <v>40636</v>
      </c>
      <c r="B97" s="2">
        <v>21.7</v>
      </c>
      <c r="C97" s="2">
        <v>6.1</v>
      </c>
      <c r="D97" s="2">
        <v>14.2</v>
      </c>
      <c r="E97" s="39">
        <f t="shared" si="9"/>
        <v>15.6</v>
      </c>
      <c r="F97" s="2">
        <v>94</v>
      </c>
      <c r="G97" s="2">
        <v>42</v>
      </c>
      <c r="H97" s="2">
        <v>74</v>
      </c>
      <c r="I97" s="2">
        <v>0</v>
      </c>
      <c r="J97" s="2">
        <v>228</v>
      </c>
      <c r="K97" s="2">
        <v>1.5</v>
      </c>
      <c r="L97" s="2">
        <v>16.98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40">
        <f t="shared" si="15"/>
        <v>40637</v>
      </c>
      <c r="B98" s="2">
        <v>19.5</v>
      </c>
      <c r="C98" s="2">
        <v>10</v>
      </c>
      <c r="D98" s="2">
        <v>14.6</v>
      </c>
      <c r="E98" s="39">
        <f t="shared" si="9"/>
        <v>9.5</v>
      </c>
      <c r="F98" s="2">
        <v>95</v>
      </c>
      <c r="G98" s="2">
        <v>64</v>
      </c>
      <c r="H98" s="2">
        <v>83</v>
      </c>
      <c r="I98" s="2">
        <v>0</v>
      </c>
      <c r="J98" s="2">
        <v>213</v>
      </c>
      <c r="K98" s="2">
        <v>1.5</v>
      </c>
      <c r="L98" s="2">
        <v>12.69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40">
        <f t="shared" si="15"/>
        <v>40638</v>
      </c>
      <c r="B99" s="2">
        <v>21.2</v>
      </c>
      <c r="C99" s="2">
        <v>11.7</v>
      </c>
      <c r="D99" s="2">
        <v>14.5</v>
      </c>
      <c r="E99" s="39">
        <f t="shared" si="9"/>
        <v>9.5</v>
      </c>
      <c r="F99" s="2">
        <v>81</v>
      </c>
      <c r="G99" s="2">
        <v>44</v>
      </c>
      <c r="H99" s="2">
        <v>62</v>
      </c>
      <c r="I99" s="2">
        <v>14.7</v>
      </c>
      <c r="J99" s="2">
        <v>50</v>
      </c>
      <c r="K99" s="2">
        <v>5</v>
      </c>
      <c r="L99" s="2">
        <v>1.03</v>
      </c>
      <c r="M99">
        <f t="shared" si="8"/>
        <v>1</v>
      </c>
      <c r="O99">
        <f t="shared" si="10"/>
        <v>1</v>
      </c>
      <c r="Q99">
        <f t="shared" si="11"/>
        <v>1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40">
        <f t="shared" si="15"/>
        <v>40639</v>
      </c>
      <c r="B100" s="2">
        <v>20</v>
      </c>
      <c r="C100" s="2">
        <v>13.8</v>
      </c>
      <c r="D100" s="2">
        <v>16.8</v>
      </c>
      <c r="E100" s="39">
        <f t="shared" si="9"/>
        <v>6.199999999999999</v>
      </c>
      <c r="F100" s="2">
        <v>54</v>
      </c>
      <c r="G100" s="2">
        <v>31</v>
      </c>
      <c r="H100" s="2">
        <v>43</v>
      </c>
      <c r="I100" s="2">
        <v>0</v>
      </c>
      <c r="J100" s="2">
        <v>50</v>
      </c>
      <c r="K100" s="2">
        <v>5.9</v>
      </c>
      <c r="L100" s="2">
        <v>16.35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40">
        <f t="shared" si="15"/>
        <v>40640</v>
      </c>
      <c r="B101" s="2">
        <v>25.1</v>
      </c>
      <c r="C101" s="2">
        <v>10.7</v>
      </c>
      <c r="D101" s="2">
        <v>18.4</v>
      </c>
      <c r="E101" s="39">
        <f t="shared" si="9"/>
        <v>14.400000000000002</v>
      </c>
      <c r="F101" s="2">
        <v>87</v>
      </c>
      <c r="G101" s="2">
        <v>38</v>
      </c>
      <c r="H101" s="2">
        <v>53</v>
      </c>
      <c r="I101" s="2">
        <v>0</v>
      </c>
      <c r="J101" s="2">
        <v>27</v>
      </c>
      <c r="K101" s="2">
        <v>3.1</v>
      </c>
      <c r="L101" s="2">
        <v>14.34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40">
        <f t="shared" si="15"/>
        <v>40641</v>
      </c>
      <c r="B102" s="2">
        <v>20.7</v>
      </c>
      <c r="C102" s="2">
        <v>9</v>
      </c>
      <c r="D102" s="2">
        <v>14.8</v>
      </c>
      <c r="E102" s="39">
        <f t="shared" si="9"/>
        <v>11.7</v>
      </c>
      <c r="F102" s="2">
        <v>93</v>
      </c>
      <c r="G102" s="2">
        <v>60</v>
      </c>
      <c r="H102" s="2">
        <v>80</v>
      </c>
      <c r="I102" s="2">
        <v>0</v>
      </c>
      <c r="J102" s="2">
        <v>224</v>
      </c>
      <c r="K102" s="2">
        <v>2.3</v>
      </c>
      <c r="L102" s="2">
        <v>12.37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40">
        <f t="shared" si="15"/>
        <v>40642</v>
      </c>
      <c r="B103" s="2">
        <v>22.1</v>
      </c>
      <c r="C103" s="2">
        <v>7.3</v>
      </c>
      <c r="D103" s="2">
        <v>15.2</v>
      </c>
      <c r="E103" s="39">
        <f aca="true" t="shared" si="16" ref="E103:E133">(B103-C103)</f>
        <v>14.8</v>
      </c>
      <c r="F103" s="2">
        <v>98</v>
      </c>
      <c r="G103" s="2">
        <v>57</v>
      </c>
      <c r="H103" s="2">
        <v>81</v>
      </c>
      <c r="I103" s="2">
        <v>0</v>
      </c>
      <c r="J103" s="2">
        <v>248</v>
      </c>
      <c r="K103" s="2">
        <v>1.5</v>
      </c>
      <c r="L103" s="2">
        <v>15.1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40">
        <f t="shared" si="15"/>
        <v>40643</v>
      </c>
      <c r="B104" s="2">
        <v>22.4</v>
      </c>
      <c r="C104" s="2">
        <v>10.4</v>
      </c>
      <c r="D104" s="2">
        <v>15.9</v>
      </c>
      <c r="E104" s="39">
        <f t="shared" si="16"/>
        <v>11.999999999999998</v>
      </c>
      <c r="F104" s="2">
        <v>98</v>
      </c>
      <c r="G104" s="2">
        <v>32</v>
      </c>
      <c r="H104" s="2">
        <v>83</v>
      </c>
      <c r="I104" s="2">
        <v>0</v>
      </c>
      <c r="J104" s="2">
        <v>228</v>
      </c>
      <c r="K104" s="2">
        <v>1.7</v>
      </c>
      <c r="L104" s="2">
        <v>10.2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40">
        <f t="shared" si="15"/>
        <v>40644</v>
      </c>
      <c r="B105" s="2">
        <v>15.6</v>
      </c>
      <c r="C105" s="2">
        <v>10.4</v>
      </c>
      <c r="D105" s="2">
        <v>12.5</v>
      </c>
      <c r="E105" s="39">
        <f t="shared" si="16"/>
        <v>5.199999999999999</v>
      </c>
      <c r="F105" s="2">
        <v>82</v>
      </c>
      <c r="G105" s="2">
        <v>65</v>
      </c>
      <c r="H105" s="2">
        <v>77</v>
      </c>
      <c r="I105" s="2">
        <v>0</v>
      </c>
      <c r="J105" s="2">
        <v>102</v>
      </c>
      <c r="K105" s="2">
        <v>0.9</v>
      </c>
      <c r="L105" s="2">
        <v>12.54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40">
        <f t="shared" si="15"/>
        <v>40645</v>
      </c>
      <c r="B106" s="2">
        <v>21.5</v>
      </c>
      <c r="C106" s="2">
        <v>6.1</v>
      </c>
      <c r="D106" s="2">
        <v>14.5</v>
      </c>
      <c r="E106" s="39">
        <f t="shared" si="16"/>
        <v>15.4</v>
      </c>
      <c r="F106" s="2">
        <v>93</v>
      </c>
      <c r="G106" s="2">
        <v>42</v>
      </c>
      <c r="H106" s="2">
        <v>75</v>
      </c>
      <c r="I106" s="2">
        <v>0</v>
      </c>
      <c r="J106" s="2">
        <v>223</v>
      </c>
      <c r="K106" s="2">
        <v>2.7</v>
      </c>
      <c r="L106" s="2">
        <v>15.58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40">
        <f t="shared" si="15"/>
        <v>40646</v>
      </c>
      <c r="B107" s="2">
        <v>16.5</v>
      </c>
      <c r="C107" s="2">
        <v>7.8</v>
      </c>
      <c r="D107" s="2">
        <v>12</v>
      </c>
      <c r="E107" s="39">
        <f t="shared" si="16"/>
        <v>8.7</v>
      </c>
      <c r="F107" s="2">
        <v>94</v>
      </c>
      <c r="G107" s="2">
        <v>35</v>
      </c>
      <c r="H107" s="2">
        <v>68</v>
      </c>
      <c r="I107" s="2">
        <v>2.5</v>
      </c>
      <c r="J107" s="2">
        <v>63</v>
      </c>
      <c r="K107" s="2">
        <v>2.9</v>
      </c>
      <c r="L107" s="2">
        <v>5.7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40">
        <f t="shared" si="15"/>
        <v>40647</v>
      </c>
      <c r="B108" s="2">
        <v>18.4</v>
      </c>
      <c r="C108" s="2">
        <v>3.6</v>
      </c>
      <c r="D108" s="2">
        <v>12.4</v>
      </c>
      <c r="E108" s="39">
        <f t="shared" si="16"/>
        <v>14.799999999999999</v>
      </c>
      <c r="F108" s="2">
        <v>82</v>
      </c>
      <c r="G108" s="2">
        <v>25</v>
      </c>
      <c r="H108" s="2">
        <v>54</v>
      </c>
      <c r="I108" s="2">
        <v>0</v>
      </c>
      <c r="J108" s="2">
        <v>238</v>
      </c>
      <c r="K108" s="2">
        <v>2.3</v>
      </c>
      <c r="L108" s="2">
        <v>15.91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40">
        <f t="shared" si="15"/>
        <v>40648</v>
      </c>
      <c r="B109" s="2">
        <v>17.3</v>
      </c>
      <c r="C109" s="2">
        <v>8.6</v>
      </c>
      <c r="D109" s="2">
        <v>12.8</v>
      </c>
      <c r="E109" s="39">
        <f t="shared" si="16"/>
        <v>8.700000000000001</v>
      </c>
      <c r="F109" s="2">
        <v>85</v>
      </c>
      <c r="G109" s="2">
        <v>39</v>
      </c>
      <c r="H109" s="2">
        <v>64</v>
      </c>
      <c r="I109" s="2">
        <v>0.3</v>
      </c>
      <c r="J109" s="2">
        <v>61</v>
      </c>
      <c r="K109" s="2">
        <v>1.9</v>
      </c>
      <c r="L109" s="2">
        <v>5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40">
        <f t="shared" si="15"/>
        <v>40649</v>
      </c>
      <c r="B110" s="2">
        <v>18.5</v>
      </c>
      <c r="C110" s="2">
        <v>10.8</v>
      </c>
      <c r="D110" s="2">
        <v>14.2</v>
      </c>
      <c r="E110" s="39">
        <f t="shared" si="16"/>
        <v>7.699999999999999</v>
      </c>
      <c r="F110" s="2">
        <v>64</v>
      </c>
      <c r="G110" s="2">
        <v>38</v>
      </c>
      <c r="H110" s="2">
        <v>52</v>
      </c>
      <c r="I110" s="2">
        <v>0</v>
      </c>
      <c r="J110" s="2">
        <v>55</v>
      </c>
      <c r="K110" s="2">
        <v>4.4</v>
      </c>
      <c r="L110" s="2">
        <v>14.87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40">
        <f t="shared" si="15"/>
        <v>40650</v>
      </c>
      <c r="B111" s="2">
        <v>18.6</v>
      </c>
      <c r="C111" s="2">
        <v>10.4</v>
      </c>
      <c r="D111" s="2">
        <v>14.2</v>
      </c>
      <c r="E111" s="39">
        <f t="shared" si="16"/>
        <v>8.200000000000001</v>
      </c>
      <c r="F111" s="2">
        <v>68</v>
      </c>
      <c r="G111" s="2">
        <v>43</v>
      </c>
      <c r="H111" s="2">
        <v>54</v>
      </c>
      <c r="I111" s="2">
        <v>0</v>
      </c>
      <c r="J111" s="2">
        <v>62</v>
      </c>
      <c r="K111" s="2">
        <v>3.8</v>
      </c>
      <c r="L111" s="2">
        <v>13.16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40">
        <f t="shared" si="15"/>
        <v>40651</v>
      </c>
      <c r="B112" s="2">
        <v>21.8</v>
      </c>
      <c r="C112" s="2">
        <v>3.9</v>
      </c>
      <c r="D112" s="2">
        <v>13.8</v>
      </c>
      <c r="E112" s="39">
        <f t="shared" si="16"/>
        <v>17.900000000000002</v>
      </c>
      <c r="F112" s="2">
        <v>87</v>
      </c>
      <c r="G112" s="2">
        <v>31</v>
      </c>
      <c r="H112" s="2">
        <v>59</v>
      </c>
      <c r="I112" s="2">
        <v>0</v>
      </c>
      <c r="J112" s="2">
        <v>351</v>
      </c>
      <c r="K112" s="2">
        <v>1.8</v>
      </c>
      <c r="L112" s="2">
        <v>14.36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40">
        <f t="shared" si="15"/>
        <v>40652</v>
      </c>
      <c r="B113" s="2">
        <v>20.9</v>
      </c>
      <c r="C113" s="2">
        <v>3.2</v>
      </c>
      <c r="D113" s="2">
        <v>13.2</v>
      </c>
      <c r="E113" s="39">
        <f t="shared" si="16"/>
        <v>17.7</v>
      </c>
      <c r="F113" s="2">
        <v>91</v>
      </c>
      <c r="G113" s="2">
        <v>31</v>
      </c>
      <c r="H113" s="2">
        <v>66</v>
      </c>
      <c r="I113" s="2">
        <v>0</v>
      </c>
      <c r="J113" s="2">
        <v>237</v>
      </c>
      <c r="K113" s="2">
        <v>1.9</v>
      </c>
      <c r="L113" s="2">
        <v>16.56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40">
        <f t="shared" si="15"/>
        <v>40653</v>
      </c>
      <c r="B114" s="2">
        <v>23.4</v>
      </c>
      <c r="C114" s="2">
        <v>4.5</v>
      </c>
      <c r="D114" s="2">
        <v>14.6</v>
      </c>
      <c r="E114" s="39">
        <f t="shared" si="16"/>
        <v>18.9</v>
      </c>
      <c r="F114" s="2">
        <v>94</v>
      </c>
      <c r="G114" s="2">
        <v>27</v>
      </c>
      <c r="H114" s="2">
        <v>59</v>
      </c>
      <c r="I114" s="2">
        <v>0</v>
      </c>
      <c r="J114" s="2">
        <v>228</v>
      </c>
      <c r="K114" s="2">
        <v>2</v>
      </c>
      <c r="L114" s="2">
        <v>16.63</v>
      </c>
      <c r="M114">
        <f t="shared" si="8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40">
        <f t="shared" si="15"/>
        <v>40654</v>
      </c>
      <c r="B115" s="2">
        <v>23.3</v>
      </c>
      <c r="C115" s="2">
        <v>4.3</v>
      </c>
      <c r="D115" s="2">
        <v>14.7</v>
      </c>
      <c r="E115" s="39">
        <f t="shared" si="16"/>
        <v>19</v>
      </c>
      <c r="F115" s="2">
        <v>91</v>
      </c>
      <c r="G115" s="2">
        <v>30</v>
      </c>
      <c r="H115" s="2">
        <v>60</v>
      </c>
      <c r="I115" s="2">
        <v>0</v>
      </c>
      <c r="J115" s="2">
        <v>224</v>
      </c>
      <c r="K115" s="2">
        <v>1.9</v>
      </c>
      <c r="L115" s="2">
        <v>16.15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40">
        <f t="shared" si="15"/>
        <v>40655</v>
      </c>
      <c r="B116" s="2">
        <v>23.4</v>
      </c>
      <c r="C116" s="2">
        <v>5.8</v>
      </c>
      <c r="D116" s="2">
        <v>15.1</v>
      </c>
      <c r="E116" s="39">
        <f t="shared" si="16"/>
        <v>17.599999999999998</v>
      </c>
      <c r="F116" s="2">
        <v>91</v>
      </c>
      <c r="G116" s="2">
        <v>32</v>
      </c>
      <c r="H116" s="2">
        <v>63</v>
      </c>
      <c r="I116" s="2">
        <v>0</v>
      </c>
      <c r="J116" s="2">
        <v>234</v>
      </c>
      <c r="K116" s="2">
        <v>2.1</v>
      </c>
      <c r="L116" s="2">
        <v>15.3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40">
        <f t="shared" si="15"/>
        <v>40656</v>
      </c>
      <c r="B117" s="2">
        <v>23.2</v>
      </c>
      <c r="C117" s="2">
        <v>6.3</v>
      </c>
      <c r="D117" s="2">
        <v>15.2</v>
      </c>
      <c r="E117" s="39">
        <f t="shared" si="16"/>
        <v>16.9</v>
      </c>
      <c r="F117" s="2">
        <v>89</v>
      </c>
      <c r="G117" s="2">
        <v>30</v>
      </c>
      <c r="H117" s="2">
        <v>64</v>
      </c>
      <c r="I117" s="2">
        <v>0</v>
      </c>
      <c r="J117" s="2">
        <v>231</v>
      </c>
      <c r="K117" s="2">
        <v>1.7</v>
      </c>
      <c r="L117" s="2">
        <v>14.02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40">
        <f t="shared" si="15"/>
        <v>40657</v>
      </c>
      <c r="B118" s="2">
        <v>23.3</v>
      </c>
      <c r="C118" s="2">
        <v>12.7</v>
      </c>
      <c r="D118" s="2">
        <v>17.4</v>
      </c>
      <c r="E118" s="39">
        <f t="shared" si="16"/>
        <v>10.600000000000001</v>
      </c>
      <c r="F118" s="2">
        <v>87</v>
      </c>
      <c r="G118" s="2">
        <v>36</v>
      </c>
      <c r="H118" s="2">
        <v>62</v>
      </c>
      <c r="I118" s="2">
        <v>0</v>
      </c>
      <c r="J118" s="2">
        <v>228</v>
      </c>
      <c r="K118" s="2">
        <v>1.5</v>
      </c>
      <c r="L118" s="2">
        <v>13.74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40">
        <f t="shared" si="15"/>
        <v>40658</v>
      </c>
      <c r="B119" s="2">
        <v>23</v>
      </c>
      <c r="C119" s="2">
        <v>12.3</v>
      </c>
      <c r="D119" s="2">
        <v>17.3</v>
      </c>
      <c r="E119" s="39">
        <f t="shared" si="16"/>
        <v>10.7</v>
      </c>
      <c r="F119" s="2">
        <v>85</v>
      </c>
      <c r="G119" s="2">
        <v>41</v>
      </c>
      <c r="H119" s="2">
        <v>66</v>
      </c>
      <c r="I119" s="2">
        <v>1.8</v>
      </c>
      <c r="J119" s="2">
        <v>74</v>
      </c>
      <c r="K119" s="2">
        <v>1.8</v>
      </c>
      <c r="L119" s="2">
        <v>4.98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40">
        <f t="shared" si="15"/>
        <v>40659</v>
      </c>
      <c r="B120" s="2">
        <v>17.3</v>
      </c>
      <c r="C120" s="2">
        <v>12.2</v>
      </c>
      <c r="D120" s="2">
        <v>14.6</v>
      </c>
      <c r="E120" s="39">
        <f t="shared" si="16"/>
        <v>5.100000000000001</v>
      </c>
      <c r="F120" s="2">
        <v>92</v>
      </c>
      <c r="G120" s="2">
        <v>66</v>
      </c>
      <c r="H120" s="2">
        <v>78</v>
      </c>
      <c r="I120" s="2">
        <v>10.9</v>
      </c>
      <c r="J120" s="2">
        <v>68</v>
      </c>
      <c r="K120" s="2">
        <v>3.4</v>
      </c>
      <c r="L120" s="2">
        <v>4.65</v>
      </c>
      <c r="M120">
        <f t="shared" si="8"/>
        <v>1</v>
      </c>
      <c r="O120">
        <f t="shared" si="10"/>
        <v>1</v>
      </c>
      <c r="Q120">
        <f t="shared" si="11"/>
        <v>1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40">
        <f t="shared" si="15"/>
        <v>40660</v>
      </c>
      <c r="B121" s="2">
        <v>21.7</v>
      </c>
      <c r="C121" s="2">
        <v>13.9</v>
      </c>
      <c r="D121" s="2">
        <v>17.5</v>
      </c>
      <c r="E121" s="39">
        <f t="shared" si="16"/>
        <v>7.799999999999999</v>
      </c>
      <c r="F121" s="2">
        <v>81</v>
      </c>
      <c r="G121" s="2">
        <v>50</v>
      </c>
      <c r="H121" s="2">
        <v>64</v>
      </c>
      <c r="I121" s="2">
        <v>0</v>
      </c>
      <c r="J121" s="2">
        <v>71</v>
      </c>
      <c r="K121" s="2">
        <v>3.3</v>
      </c>
      <c r="L121" s="2">
        <v>14.16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40">
        <f t="shared" si="15"/>
        <v>40661</v>
      </c>
      <c r="B122" s="2">
        <v>20.4</v>
      </c>
      <c r="C122" s="2">
        <v>11.2</v>
      </c>
      <c r="D122" s="2">
        <v>15.7</v>
      </c>
      <c r="E122" s="39">
        <f t="shared" si="16"/>
        <v>9.2</v>
      </c>
      <c r="F122" s="2">
        <v>93</v>
      </c>
      <c r="G122" s="2">
        <v>60</v>
      </c>
      <c r="H122" s="2">
        <v>79</v>
      </c>
      <c r="I122" s="2">
        <v>1</v>
      </c>
      <c r="J122" s="2">
        <v>226</v>
      </c>
      <c r="K122" s="2">
        <v>1.7</v>
      </c>
      <c r="L122" s="2">
        <v>10.87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40">
        <f t="shared" si="15"/>
        <v>40662</v>
      </c>
      <c r="B123" s="2">
        <v>20.5</v>
      </c>
      <c r="C123" s="2">
        <v>9.1</v>
      </c>
      <c r="D123" s="2">
        <v>14.8</v>
      </c>
      <c r="E123" s="39">
        <f t="shared" si="16"/>
        <v>11.4</v>
      </c>
      <c r="F123" s="2">
        <v>98</v>
      </c>
      <c r="G123" s="2">
        <v>59</v>
      </c>
      <c r="H123" s="2">
        <v>81</v>
      </c>
      <c r="I123" s="2">
        <v>0</v>
      </c>
      <c r="J123" s="2">
        <v>218</v>
      </c>
      <c r="K123" s="2">
        <v>2.2</v>
      </c>
      <c r="L123" s="2">
        <v>14.76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40">
        <f t="shared" si="15"/>
        <v>40663</v>
      </c>
      <c r="B124" s="2">
        <v>14.8</v>
      </c>
      <c r="C124" s="2">
        <v>10.4</v>
      </c>
      <c r="D124" s="2">
        <v>13.4</v>
      </c>
      <c r="E124" s="39">
        <f t="shared" si="16"/>
        <v>4.4</v>
      </c>
      <c r="F124" s="2">
        <v>98</v>
      </c>
      <c r="G124" s="2">
        <v>90</v>
      </c>
      <c r="H124" s="2">
        <v>94</v>
      </c>
      <c r="I124" s="2">
        <v>37.6</v>
      </c>
      <c r="J124" s="2">
        <v>39</v>
      </c>
      <c r="K124" s="2">
        <v>0.8</v>
      </c>
      <c r="L124" s="2">
        <v>2.22</v>
      </c>
      <c r="M124">
        <f t="shared" si="8"/>
        <v>1</v>
      </c>
      <c r="N124">
        <f>SUM(M95:M124)</f>
        <v>7</v>
      </c>
      <c r="O124">
        <f t="shared" si="10"/>
        <v>1</v>
      </c>
      <c r="P124">
        <f>SUM(O95:O124)</f>
        <v>5</v>
      </c>
      <c r="Q124">
        <f t="shared" si="11"/>
        <v>1</v>
      </c>
      <c r="R124">
        <f>SUM(Q95:Q124)</f>
        <v>3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40">
        <f t="shared" si="15"/>
        <v>40664</v>
      </c>
      <c r="B125" s="2">
        <v>22</v>
      </c>
      <c r="C125" s="2">
        <v>12.1</v>
      </c>
      <c r="D125" s="2">
        <v>16.4</v>
      </c>
      <c r="E125" s="39">
        <f t="shared" si="16"/>
        <v>9.9</v>
      </c>
      <c r="F125" s="2">
        <v>98</v>
      </c>
      <c r="G125" s="2">
        <v>58</v>
      </c>
      <c r="H125" s="2">
        <v>86</v>
      </c>
      <c r="I125" s="2">
        <v>5.1</v>
      </c>
      <c r="J125" s="2">
        <v>261</v>
      </c>
      <c r="K125" s="2">
        <v>1.2</v>
      </c>
      <c r="L125" s="2">
        <v>9.29</v>
      </c>
      <c r="M125">
        <f t="shared" si="8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40">
        <f t="shared" si="15"/>
        <v>40665</v>
      </c>
      <c r="B126" s="2">
        <v>20.5</v>
      </c>
      <c r="C126" s="2">
        <v>11.6</v>
      </c>
      <c r="D126" s="2">
        <v>16.3</v>
      </c>
      <c r="E126" s="39">
        <f t="shared" si="16"/>
        <v>8.9</v>
      </c>
      <c r="F126" s="2">
        <v>98</v>
      </c>
      <c r="G126" s="2">
        <v>58</v>
      </c>
      <c r="H126" s="2">
        <v>82</v>
      </c>
      <c r="I126" s="2">
        <v>6.1</v>
      </c>
      <c r="J126" s="2">
        <v>176</v>
      </c>
      <c r="K126" s="2">
        <v>1.6</v>
      </c>
      <c r="L126" s="2">
        <v>8.9</v>
      </c>
      <c r="M126">
        <f t="shared" si="8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40">
        <f t="shared" si="15"/>
        <v>40666</v>
      </c>
      <c r="B127" s="2">
        <v>22.8</v>
      </c>
      <c r="C127" s="2">
        <v>14.1</v>
      </c>
      <c r="D127" s="2">
        <v>17.8</v>
      </c>
      <c r="E127" s="39">
        <f t="shared" si="16"/>
        <v>8.700000000000001</v>
      </c>
      <c r="F127" s="2">
        <v>98</v>
      </c>
      <c r="G127" s="2">
        <v>58</v>
      </c>
      <c r="H127" s="2">
        <v>83</v>
      </c>
      <c r="I127" s="2">
        <v>3</v>
      </c>
      <c r="J127" s="2">
        <v>214</v>
      </c>
      <c r="K127" s="2">
        <v>2.2</v>
      </c>
      <c r="L127" s="2">
        <v>13.31</v>
      </c>
      <c r="M127">
        <f t="shared" si="8"/>
        <v>1</v>
      </c>
      <c r="O127">
        <f t="shared" si="10"/>
        <v>1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40">
        <f t="shared" si="15"/>
        <v>40667</v>
      </c>
      <c r="B128" s="2">
        <v>22.8</v>
      </c>
      <c r="C128" s="2">
        <v>12</v>
      </c>
      <c r="D128" s="2">
        <v>16.9</v>
      </c>
      <c r="E128" s="39">
        <f t="shared" si="16"/>
        <v>10.8</v>
      </c>
      <c r="F128" s="2">
        <v>98</v>
      </c>
      <c r="G128" s="2">
        <v>55</v>
      </c>
      <c r="H128" s="2">
        <v>84</v>
      </c>
      <c r="I128" s="2">
        <v>15.8</v>
      </c>
      <c r="J128" s="2">
        <v>239</v>
      </c>
      <c r="K128" s="2">
        <v>1.8</v>
      </c>
      <c r="L128" s="2">
        <v>13.32</v>
      </c>
      <c r="M128">
        <f t="shared" si="8"/>
        <v>1</v>
      </c>
      <c r="O128">
        <f t="shared" si="10"/>
        <v>1</v>
      </c>
      <c r="Q128">
        <f t="shared" si="11"/>
        <v>1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40">
        <f t="shared" si="15"/>
        <v>40668</v>
      </c>
      <c r="B129" s="2">
        <v>21.1</v>
      </c>
      <c r="C129" s="2">
        <v>12</v>
      </c>
      <c r="D129" s="2">
        <v>16.6</v>
      </c>
      <c r="E129" s="39">
        <f t="shared" si="16"/>
        <v>9.100000000000001</v>
      </c>
      <c r="F129" s="2">
        <v>98</v>
      </c>
      <c r="G129" s="2">
        <v>36</v>
      </c>
      <c r="H129" s="2">
        <v>55</v>
      </c>
      <c r="I129" s="2">
        <v>0</v>
      </c>
      <c r="J129" s="2">
        <v>70</v>
      </c>
      <c r="K129" s="2">
        <v>3.7</v>
      </c>
      <c r="L129" s="2">
        <v>18.56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40">
        <f t="shared" si="15"/>
        <v>40669</v>
      </c>
      <c r="B130" s="2">
        <v>22.4</v>
      </c>
      <c r="C130" s="2">
        <v>7.4</v>
      </c>
      <c r="D130" s="2">
        <v>15.8</v>
      </c>
      <c r="E130" s="39">
        <f t="shared" si="16"/>
        <v>14.999999999999998</v>
      </c>
      <c r="F130" s="2">
        <v>86</v>
      </c>
      <c r="G130" s="2">
        <v>31</v>
      </c>
      <c r="H130" s="2">
        <v>52</v>
      </c>
      <c r="I130" s="2">
        <v>0</v>
      </c>
      <c r="J130" s="2">
        <v>220</v>
      </c>
      <c r="K130" s="2">
        <v>2</v>
      </c>
      <c r="L130" s="2">
        <v>18.79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40">
        <f t="shared" si="15"/>
        <v>40670</v>
      </c>
      <c r="B131" s="2">
        <v>21.8</v>
      </c>
      <c r="C131" s="2">
        <v>6.4</v>
      </c>
      <c r="D131" s="2">
        <v>14.9</v>
      </c>
      <c r="E131" s="39">
        <f t="shared" si="16"/>
        <v>15.4</v>
      </c>
      <c r="F131" s="2">
        <v>95</v>
      </c>
      <c r="G131" s="2">
        <v>49</v>
      </c>
      <c r="H131" s="2">
        <v>73</v>
      </c>
      <c r="I131" s="2">
        <v>0</v>
      </c>
      <c r="J131" s="2">
        <v>232</v>
      </c>
      <c r="K131" s="2">
        <v>1.9</v>
      </c>
      <c r="L131" s="2">
        <v>17.98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40">
        <f t="shared" si="15"/>
        <v>40671</v>
      </c>
      <c r="B132" s="2">
        <v>22.4</v>
      </c>
      <c r="C132" s="2">
        <v>7.7</v>
      </c>
      <c r="D132" s="2">
        <v>15.8</v>
      </c>
      <c r="E132" s="39">
        <f t="shared" si="16"/>
        <v>14.7</v>
      </c>
      <c r="F132" s="2">
        <v>94</v>
      </c>
      <c r="G132" s="2">
        <v>39</v>
      </c>
      <c r="H132" s="2">
        <v>71</v>
      </c>
      <c r="I132" s="2">
        <v>0</v>
      </c>
      <c r="J132" s="2">
        <v>237</v>
      </c>
      <c r="K132" s="2">
        <v>1.7</v>
      </c>
      <c r="L132" s="2">
        <v>18.15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40">
        <f t="shared" si="15"/>
        <v>40672</v>
      </c>
      <c r="B133" s="2">
        <v>18.9</v>
      </c>
      <c r="C133" s="2">
        <v>11.4</v>
      </c>
      <c r="D133" s="2">
        <v>14.7</v>
      </c>
      <c r="E133" s="39">
        <f t="shared" si="16"/>
        <v>7.499999999999998</v>
      </c>
      <c r="F133" s="2">
        <v>86</v>
      </c>
      <c r="G133" s="2">
        <v>39</v>
      </c>
      <c r="H133" s="2">
        <v>61</v>
      </c>
      <c r="I133" s="2">
        <v>2</v>
      </c>
      <c r="J133" s="2">
        <v>24</v>
      </c>
      <c r="K133" s="2">
        <v>4.3</v>
      </c>
      <c r="L133" s="2">
        <v>11.93</v>
      </c>
      <c r="M133">
        <f aca="true" t="shared" si="17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40">
        <f t="shared" si="15"/>
        <v>40673</v>
      </c>
      <c r="B134" s="2">
        <v>22.9</v>
      </c>
      <c r="C134" s="2">
        <v>10.4</v>
      </c>
      <c r="D134" s="2">
        <v>17.6</v>
      </c>
      <c r="E134" s="39">
        <f aca="true" t="shared" si="18" ref="E134:E197">(B134-C134)</f>
        <v>12.499999999999998</v>
      </c>
      <c r="F134" s="2">
        <v>76</v>
      </c>
      <c r="G134" s="2">
        <v>36</v>
      </c>
      <c r="H134" s="2">
        <v>52</v>
      </c>
      <c r="I134" s="2">
        <v>1.8</v>
      </c>
      <c r="J134" s="2">
        <v>42</v>
      </c>
      <c r="K134" s="2">
        <v>4.2</v>
      </c>
      <c r="L134" s="2">
        <v>16.91</v>
      </c>
      <c r="M134">
        <f t="shared" si="17"/>
        <v>1</v>
      </c>
      <c r="O134">
        <f aca="true" t="shared" si="19" ref="O134:O197">IF($I134&gt;1,1,0)</f>
        <v>1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>
      <c r="A135" s="40">
        <f aca="true" t="shared" si="24" ref="A135:A198">A134+1</f>
        <v>40674</v>
      </c>
      <c r="B135" s="2">
        <v>26.8</v>
      </c>
      <c r="C135" s="2">
        <v>6.6</v>
      </c>
      <c r="D135" s="2">
        <v>17.1</v>
      </c>
      <c r="E135" s="39">
        <f t="shared" si="18"/>
        <v>20.200000000000003</v>
      </c>
      <c r="F135" s="2">
        <v>91</v>
      </c>
      <c r="G135" s="2">
        <v>31</v>
      </c>
      <c r="H135" s="2">
        <v>61</v>
      </c>
      <c r="I135" s="2">
        <v>0</v>
      </c>
      <c r="J135" s="2">
        <v>303</v>
      </c>
      <c r="K135" s="2">
        <v>2</v>
      </c>
      <c r="L135" s="2">
        <v>17.44</v>
      </c>
      <c r="M135">
        <f t="shared" si="17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>
      <c r="A136" s="40">
        <f t="shared" si="24"/>
        <v>40675</v>
      </c>
      <c r="B136" s="2">
        <v>28.6</v>
      </c>
      <c r="C136" s="2">
        <v>7.9</v>
      </c>
      <c r="D136" s="2">
        <v>18.5</v>
      </c>
      <c r="E136" s="39">
        <f t="shared" si="18"/>
        <v>20.700000000000003</v>
      </c>
      <c r="F136" s="2">
        <v>93</v>
      </c>
      <c r="G136" s="2">
        <v>26</v>
      </c>
      <c r="H136" s="2">
        <v>61</v>
      </c>
      <c r="I136" s="2">
        <v>0</v>
      </c>
      <c r="J136" s="2">
        <v>338</v>
      </c>
      <c r="K136" s="2">
        <v>1.7</v>
      </c>
      <c r="L136" s="2">
        <v>18.84</v>
      </c>
      <c r="M136">
        <f t="shared" si="17"/>
        <v>0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>
      <c r="A137" s="40">
        <f t="shared" si="24"/>
        <v>40676</v>
      </c>
      <c r="B137" s="2">
        <v>24.3</v>
      </c>
      <c r="C137" s="2">
        <v>10.3</v>
      </c>
      <c r="D137" s="2">
        <v>17.8</v>
      </c>
      <c r="E137" s="39">
        <f t="shared" si="18"/>
        <v>14</v>
      </c>
      <c r="F137" s="2">
        <v>91</v>
      </c>
      <c r="G137" s="2">
        <v>54</v>
      </c>
      <c r="H137" s="2">
        <v>72</v>
      </c>
      <c r="I137" s="2">
        <v>1.8</v>
      </c>
      <c r="J137" s="2">
        <v>223</v>
      </c>
      <c r="K137" s="2">
        <v>2.2</v>
      </c>
      <c r="L137" s="2">
        <v>17.56</v>
      </c>
      <c r="M137">
        <f t="shared" si="17"/>
        <v>1</v>
      </c>
      <c r="O137">
        <f t="shared" si="19"/>
        <v>1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>
      <c r="A138" s="40">
        <f t="shared" si="24"/>
        <v>40677</v>
      </c>
      <c r="B138" s="2">
        <v>26</v>
      </c>
      <c r="C138" s="2">
        <v>10.1</v>
      </c>
      <c r="D138" s="2">
        <v>18</v>
      </c>
      <c r="E138" s="39">
        <f t="shared" si="18"/>
        <v>15.9</v>
      </c>
      <c r="F138" s="2">
        <v>98</v>
      </c>
      <c r="G138" s="2">
        <v>32</v>
      </c>
      <c r="H138" s="2">
        <v>69</v>
      </c>
      <c r="I138" s="2">
        <v>0</v>
      </c>
      <c r="J138" s="2">
        <v>224</v>
      </c>
      <c r="K138" s="2">
        <v>1.9</v>
      </c>
      <c r="L138" s="2">
        <v>18.5</v>
      </c>
      <c r="M138">
        <f t="shared" si="17"/>
        <v>0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>
      <c r="A139" s="40">
        <f t="shared" si="24"/>
        <v>40678</v>
      </c>
      <c r="B139" s="2">
        <v>25.1</v>
      </c>
      <c r="C139" s="2">
        <v>9.5</v>
      </c>
      <c r="D139" s="2">
        <v>17.6</v>
      </c>
      <c r="E139" s="39">
        <f t="shared" si="18"/>
        <v>15.600000000000001</v>
      </c>
      <c r="F139" s="2">
        <v>90</v>
      </c>
      <c r="G139" s="2">
        <v>28</v>
      </c>
      <c r="H139" s="2">
        <v>66</v>
      </c>
      <c r="I139" s="2">
        <v>0</v>
      </c>
      <c r="J139" s="2">
        <v>226</v>
      </c>
      <c r="K139" s="2">
        <v>3</v>
      </c>
      <c r="L139" s="2">
        <v>19.22</v>
      </c>
      <c r="M139">
        <f t="shared" si="17"/>
        <v>0</v>
      </c>
      <c r="O139">
        <f t="shared" si="19"/>
        <v>0</v>
      </c>
      <c r="Q139">
        <f t="shared" si="20"/>
        <v>0</v>
      </c>
      <c r="S139">
        <f t="shared" si="21"/>
        <v>0</v>
      </c>
      <c r="U139">
        <f t="shared" si="22"/>
        <v>0</v>
      </c>
      <c r="W139">
        <f t="shared" si="23"/>
        <v>0</v>
      </c>
    </row>
    <row r="140" spans="1:23" ht="12.75">
      <c r="A140" s="40">
        <f t="shared" si="24"/>
        <v>40679</v>
      </c>
      <c r="B140" s="2">
        <v>20.5</v>
      </c>
      <c r="C140" s="2">
        <v>12.3</v>
      </c>
      <c r="D140" s="2">
        <v>16.3</v>
      </c>
      <c r="E140" s="39">
        <f t="shared" si="18"/>
        <v>8.2</v>
      </c>
      <c r="F140" s="2">
        <v>88</v>
      </c>
      <c r="G140" s="2">
        <v>39</v>
      </c>
      <c r="H140" s="2">
        <v>60</v>
      </c>
      <c r="I140" s="2">
        <v>0</v>
      </c>
      <c r="J140" s="2">
        <v>7</v>
      </c>
      <c r="K140" s="2">
        <v>3.5</v>
      </c>
      <c r="L140" s="2">
        <v>16.88</v>
      </c>
      <c r="M140">
        <f t="shared" si="17"/>
        <v>0</v>
      </c>
      <c r="O140">
        <f t="shared" si="19"/>
        <v>0</v>
      </c>
      <c r="Q140">
        <f t="shared" si="20"/>
        <v>0</v>
      </c>
      <c r="S140">
        <f t="shared" si="21"/>
        <v>0</v>
      </c>
      <c r="U140">
        <f t="shared" si="22"/>
        <v>0</v>
      </c>
      <c r="W140">
        <f t="shared" si="23"/>
        <v>0</v>
      </c>
    </row>
    <row r="141" spans="1:23" ht="12.75">
      <c r="A141" s="40">
        <f t="shared" si="24"/>
        <v>40680</v>
      </c>
      <c r="B141" s="2">
        <v>19</v>
      </c>
      <c r="C141" s="2">
        <v>9.9</v>
      </c>
      <c r="D141" s="2">
        <v>15.1</v>
      </c>
      <c r="E141" s="39">
        <f t="shared" si="18"/>
        <v>9.1</v>
      </c>
      <c r="F141" s="2">
        <v>80</v>
      </c>
      <c r="G141" s="2">
        <v>51</v>
      </c>
      <c r="H141" s="2">
        <v>63</v>
      </c>
      <c r="I141" s="2">
        <v>0</v>
      </c>
      <c r="J141" s="2">
        <v>327</v>
      </c>
      <c r="K141" s="2">
        <v>1.6</v>
      </c>
      <c r="L141" s="2">
        <v>5.35</v>
      </c>
      <c r="M141">
        <f t="shared" si="17"/>
        <v>0</v>
      </c>
      <c r="O141">
        <f t="shared" si="19"/>
        <v>0</v>
      </c>
      <c r="Q141">
        <f t="shared" si="20"/>
        <v>0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>
      <c r="A142" s="40">
        <f t="shared" si="24"/>
        <v>40681</v>
      </c>
      <c r="B142" s="2">
        <v>24.4</v>
      </c>
      <c r="C142" s="2">
        <v>6.4</v>
      </c>
      <c r="D142" s="2">
        <v>16.2</v>
      </c>
      <c r="E142" s="39">
        <f t="shared" si="18"/>
        <v>18</v>
      </c>
      <c r="F142" s="2">
        <v>90</v>
      </c>
      <c r="G142" s="2">
        <v>39</v>
      </c>
      <c r="H142" s="2">
        <v>66</v>
      </c>
      <c r="I142" s="2">
        <v>0</v>
      </c>
      <c r="J142" s="2">
        <v>55</v>
      </c>
      <c r="K142" s="2">
        <v>2</v>
      </c>
      <c r="L142" s="2">
        <v>17.64</v>
      </c>
      <c r="M142">
        <f t="shared" si="17"/>
        <v>0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>
      <c r="A143" s="40">
        <f t="shared" si="24"/>
        <v>40682</v>
      </c>
      <c r="B143" s="2">
        <v>25.3</v>
      </c>
      <c r="C143" s="2">
        <v>8.3</v>
      </c>
      <c r="D143" s="2">
        <v>17.9</v>
      </c>
      <c r="E143" s="39">
        <f t="shared" si="18"/>
        <v>17</v>
      </c>
      <c r="F143" s="2">
        <v>93</v>
      </c>
      <c r="G143" s="2">
        <v>37</v>
      </c>
      <c r="H143" s="2">
        <v>66</v>
      </c>
      <c r="I143" s="2">
        <v>0</v>
      </c>
      <c r="J143" s="2">
        <v>233</v>
      </c>
      <c r="K143" s="2">
        <v>2.2</v>
      </c>
      <c r="L143" s="2">
        <v>18.42</v>
      </c>
      <c r="M143">
        <f aca="true" t="shared" si="25" ref="M143:M156">IF(I143&gt;0,1,0)</f>
        <v>0</v>
      </c>
      <c r="O143">
        <f t="shared" si="19"/>
        <v>0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>
      <c r="A144" s="40">
        <f t="shared" si="24"/>
        <v>40683</v>
      </c>
      <c r="B144" s="2">
        <v>27.1</v>
      </c>
      <c r="C144" s="2">
        <v>9.4</v>
      </c>
      <c r="D144" s="2">
        <v>19.2</v>
      </c>
      <c r="E144" s="39">
        <f t="shared" si="18"/>
        <v>17.700000000000003</v>
      </c>
      <c r="F144" s="2">
        <v>94</v>
      </c>
      <c r="G144" s="2">
        <v>38</v>
      </c>
      <c r="H144" s="2">
        <v>66</v>
      </c>
      <c r="I144" s="2">
        <v>0</v>
      </c>
      <c r="J144" s="2">
        <v>250</v>
      </c>
      <c r="K144" s="2">
        <v>1.7</v>
      </c>
      <c r="L144" s="2">
        <v>17.17</v>
      </c>
      <c r="M144">
        <f t="shared" si="25"/>
        <v>0</v>
      </c>
      <c r="O144">
        <f t="shared" si="19"/>
        <v>0</v>
      </c>
      <c r="Q144">
        <f t="shared" si="20"/>
        <v>0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>
      <c r="A145" s="40">
        <f t="shared" si="24"/>
        <v>40684</v>
      </c>
      <c r="B145" s="2">
        <v>27.9</v>
      </c>
      <c r="C145" s="2">
        <v>13.1</v>
      </c>
      <c r="D145" s="2">
        <v>19.7</v>
      </c>
      <c r="E145" s="39">
        <f t="shared" si="18"/>
        <v>14.799999999999999</v>
      </c>
      <c r="F145" s="2">
        <v>93</v>
      </c>
      <c r="G145" s="2">
        <v>36</v>
      </c>
      <c r="H145" s="2">
        <v>74</v>
      </c>
      <c r="I145" s="2">
        <v>6.6</v>
      </c>
      <c r="J145" s="2">
        <v>208</v>
      </c>
      <c r="K145" s="2">
        <v>1.3</v>
      </c>
      <c r="L145" s="2">
        <v>13.1</v>
      </c>
      <c r="M145">
        <f t="shared" si="25"/>
        <v>1</v>
      </c>
      <c r="O145">
        <f t="shared" si="19"/>
        <v>1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>
      <c r="A146" s="40">
        <f t="shared" si="24"/>
        <v>40685</v>
      </c>
      <c r="B146" s="2">
        <v>27.4</v>
      </c>
      <c r="C146" s="2">
        <v>15.6</v>
      </c>
      <c r="D146" s="2">
        <v>20.4</v>
      </c>
      <c r="E146" s="39">
        <f t="shared" si="18"/>
        <v>11.799999999999999</v>
      </c>
      <c r="F146" s="2">
        <v>93</v>
      </c>
      <c r="G146" s="2">
        <v>39</v>
      </c>
      <c r="H146" s="2">
        <v>70</v>
      </c>
      <c r="I146" s="2">
        <v>0.3</v>
      </c>
      <c r="J146" s="2">
        <v>221</v>
      </c>
      <c r="K146" s="2">
        <v>2.5</v>
      </c>
      <c r="L146" s="64">
        <v>9.88</v>
      </c>
      <c r="M146">
        <f t="shared" si="25"/>
        <v>1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>
      <c r="A147" s="40">
        <f t="shared" si="24"/>
        <v>40686</v>
      </c>
      <c r="B147" s="2">
        <v>25.8</v>
      </c>
      <c r="C147" s="2">
        <v>16.6</v>
      </c>
      <c r="D147" s="2">
        <v>21</v>
      </c>
      <c r="E147" s="39">
        <f t="shared" si="18"/>
        <v>9.2</v>
      </c>
      <c r="F147" s="2">
        <v>93</v>
      </c>
      <c r="G147" s="2">
        <v>45</v>
      </c>
      <c r="H147" s="2">
        <v>68</v>
      </c>
      <c r="I147" s="2">
        <v>0</v>
      </c>
      <c r="J147" s="2">
        <v>56</v>
      </c>
      <c r="K147" s="2">
        <v>1.7</v>
      </c>
      <c r="L147" s="2">
        <v>8.52</v>
      </c>
      <c r="M147">
        <f t="shared" si="25"/>
        <v>0</v>
      </c>
      <c r="O147">
        <f t="shared" si="19"/>
        <v>0</v>
      </c>
      <c r="Q147">
        <f t="shared" si="20"/>
        <v>0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>
      <c r="A148" s="40">
        <f t="shared" si="24"/>
        <v>40687</v>
      </c>
      <c r="B148" s="2">
        <v>28.8</v>
      </c>
      <c r="C148" s="2">
        <v>15.6</v>
      </c>
      <c r="D148" s="2">
        <v>21.3</v>
      </c>
      <c r="E148" s="39">
        <f t="shared" si="18"/>
        <v>13.200000000000001</v>
      </c>
      <c r="F148" s="2">
        <v>98</v>
      </c>
      <c r="G148" s="2">
        <v>38</v>
      </c>
      <c r="H148" s="2">
        <v>69</v>
      </c>
      <c r="I148" s="2">
        <v>10.4</v>
      </c>
      <c r="J148" s="2">
        <v>162</v>
      </c>
      <c r="K148" s="2">
        <v>1.7</v>
      </c>
      <c r="L148" s="2">
        <v>6.67</v>
      </c>
      <c r="M148">
        <f t="shared" si="25"/>
        <v>1</v>
      </c>
      <c r="O148">
        <f t="shared" si="19"/>
        <v>1</v>
      </c>
      <c r="Q148">
        <f t="shared" si="20"/>
        <v>1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>
      <c r="A149" s="40">
        <f t="shared" si="24"/>
        <v>40688</v>
      </c>
      <c r="B149" s="2">
        <v>28.5</v>
      </c>
      <c r="C149" s="2">
        <v>13.6</v>
      </c>
      <c r="D149" s="2">
        <v>21.1</v>
      </c>
      <c r="E149" s="39">
        <f t="shared" si="18"/>
        <v>14.9</v>
      </c>
      <c r="F149" s="2">
        <v>98</v>
      </c>
      <c r="G149" s="2">
        <v>47</v>
      </c>
      <c r="H149" s="2">
        <v>74</v>
      </c>
      <c r="I149" s="2">
        <v>0.8</v>
      </c>
      <c r="J149" s="2">
        <v>54</v>
      </c>
      <c r="K149" s="2">
        <v>2.1</v>
      </c>
      <c r="L149" s="2">
        <v>12.43</v>
      </c>
      <c r="M149">
        <f t="shared" si="25"/>
        <v>1</v>
      </c>
      <c r="O149">
        <f t="shared" si="19"/>
        <v>0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>
      <c r="A150" s="40">
        <f t="shared" si="24"/>
        <v>40689</v>
      </c>
      <c r="B150" s="2">
        <v>29.7</v>
      </c>
      <c r="C150" s="2">
        <v>14.7</v>
      </c>
      <c r="D150" s="2">
        <v>22.1</v>
      </c>
      <c r="E150" s="39">
        <f t="shared" si="18"/>
        <v>15</v>
      </c>
      <c r="F150" s="2">
        <v>92</v>
      </c>
      <c r="G150" s="2">
        <v>41</v>
      </c>
      <c r="H150" s="2">
        <v>68</v>
      </c>
      <c r="I150" s="2">
        <v>0</v>
      </c>
      <c r="J150" s="2">
        <v>68</v>
      </c>
      <c r="K150" s="2">
        <v>2.2</v>
      </c>
      <c r="L150" s="2">
        <v>16.24</v>
      </c>
      <c r="M150">
        <f t="shared" si="25"/>
        <v>0</v>
      </c>
      <c r="O150">
        <f t="shared" si="19"/>
        <v>0</v>
      </c>
      <c r="Q150">
        <f t="shared" si="20"/>
        <v>0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>
      <c r="A151" s="40">
        <f t="shared" si="24"/>
        <v>40690</v>
      </c>
      <c r="B151" s="2">
        <v>25.8</v>
      </c>
      <c r="C151" s="2">
        <v>15.1</v>
      </c>
      <c r="D151" s="2">
        <v>21</v>
      </c>
      <c r="E151" s="39">
        <f t="shared" si="18"/>
        <v>10.700000000000001</v>
      </c>
      <c r="F151" s="2">
        <v>96</v>
      </c>
      <c r="G151" s="2">
        <v>61</v>
      </c>
      <c r="H151" s="2">
        <v>80</v>
      </c>
      <c r="I151" s="2">
        <v>0</v>
      </c>
      <c r="J151" s="2">
        <v>218</v>
      </c>
      <c r="K151" s="2">
        <v>2.7</v>
      </c>
      <c r="L151" s="2">
        <v>17.67</v>
      </c>
      <c r="M151">
        <f t="shared" si="25"/>
        <v>0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>
      <c r="A152" s="40">
        <f t="shared" si="24"/>
        <v>40691</v>
      </c>
      <c r="B152" s="2">
        <v>26</v>
      </c>
      <c r="C152" s="2">
        <v>14.7</v>
      </c>
      <c r="D152" s="2">
        <v>20.4</v>
      </c>
      <c r="E152" s="39">
        <f t="shared" si="18"/>
        <v>11.3</v>
      </c>
      <c r="F152" s="2">
        <v>95</v>
      </c>
      <c r="G152" s="2">
        <v>53</v>
      </c>
      <c r="H152" s="2">
        <v>75</v>
      </c>
      <c r="I152" s="2">
        <v>0</v>
      </c>
      <c r="J152" s="2">
        <v>230</v>
      </c>
      <c r="K152" s="2">
        <v>2.4</v>
      </c>
      <c r="L152" s="2">
        <v>16.5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>
      <c r="A153" s="40">
        <f t="shared" si="24"/>
        <v>40692</v>
      </c>
      <c r="B153" s="2">
        <v>27</v>
      </c>
      <c r="C153" s="2">
        <v>12.8</v>
      </c>
      <c r="D153" s="2">
        <v>20.7</v>
      </c>
      <c r="E153" s="39">
        <f t="shared" si="18"/>
        <v>14.2</v>
      </c>
      <c r="F153" s="2">
        <v>91</v>
      </c>
      <c r="G153" s="2">
        <v>45</v>
      </c>
      <c r="H153" s="2">
        <v>67</v>
      </c>
      <c r="I153" s="2">
        <v>0</v>
      </c>
      <c r="J153" s="2">
        <v>223</v>
      </c>
      <c r="K153" s="2">
        <v>1.8</v>
      </c>
      <c r="L153" s="2">
        <v>17.07</v>
      </c>
      <c r="M153">
        <f t="shared" si="25"/>
        <v>0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>
      <c r="A154" s="40">
        <f t="shared" si="24"/>
        <v>40693</v>
      </c>
      <c r="B154" s="2">
        <v>26.9</v>
      </c>
      <c r="C154" s="2">
        <v>15.8</v>
      </c>
      <c r="D154" s="2">
        <v>21.3</v>
      </c>
      <c r="E154" s="39">
        <f t="shared" si="18"/>
        <v>11.099999999999998</v>
      </c>
      <c r="F154" s="2">
        <v>86</v>
      </c>
      <c r="G154" s="2">
        <v>36</v>
      </c>
      <c r="H154" s="2">
        <v>60</v>
      </c>
      <c r="I154" s="2">
        <v>0</v>
      </c>
      <c r="J154" s="2">
        <v>220</v>
      </c>
      <c r="K154" s="2">
        <v>2.2</v>
      </c>
      <c r="L154" s="2">
        <v>18.28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>
      <c r="A155" s="40">
        <f t="shared" si="24"/>
        <v>40694</v>
      </c>
      <c r="B155" s="2">
        <v>26.5</v>
      </c>
      <c r="C155" s="2">
        <v>13.4</v>
      </c>
      <c r="D155" s="2">
        <v>20.1</v>
      </c>
      <c r="E155" s="39">
        <f t="shared" si="18"/>
        <v>13.1</v>
      </c>
      <c r="F155" s="2">
        <v>92</v>
      </c>
      <c r="G155" s="2">
        <v>47</v>
      </c>
      <c r="H155" s="2">
        <v>74</v>
      </c>
      <c r="I155" s="2">
        <v>0</v>
      </c>
      <c r="J155" s="2">
        <v>219</v>
      </c>
      <c r="K155" s="2">
        <v>2.2</v>
      </c>
      <c r="L155" s="2">
        <v>16.71</v>
      </c>
      <c r="M155">
        <f t="shared" si="25"/>
        <v>0</v>
      </c>
      <c r="N155">
        <f>SUM(M125:M155)</f>
        <v>11</v>
      </c>
      <c r="O155">
        <f t="shared" si="19"/>
        <v>0</v>
      </c>
      <c r="P155">
        <f>SUM(O125:O155)</f>
        <v>9</v>
      </c>
      <c r="Q155">
        <f t="shared" si="20"/>
        <v>0</v>
      </c>
      <c r="R155">
        <f>SUM(Q125:Q155)</f>
        <v>2</v>
      </c>
      <c r="S155">
        <f t="shared" si="21"/>
        <v>0</v>
      </c>
      <c r="T155">
        <f>SUM(S125:S155)</f>
        <v>0</v>
      </c>
      <c r="U155">
        <f t="shared" si="22"/>
        <v>0</v>
      </c>
      <c r="V155">
        <f>SUM(U125:U155)</f>
        <v>0</v>
      </c>
      <c r="W155">
        <f t="shared" si="23"/>
        <v>0</v>
      </c>
      <c r="X155">
        <f>SUM(W125:W155)</f>
        <v>0</v>
      </c>
    </row>
    <row r="156" spans="1:23" ht="12.75">
      <c r="A156" s="40">
        <f t="shared" si="24"/>
        <v>40695</v>
      </c>
      <c r="B156" s="2">
        <v>21.3</v>
      </c>
      <c r="C156" s="2">
        <v>15.8</v>
      </c>
      <c r="D156" s="2">
        <v>18.5</v>
      </c>
      <c r="E156" s="39">
        <f t="shared" si="18"/>
        <v>5.5</v>
      </c>
      <c r="F156" s="2">
        <v>92</v>
      </c>
      <c r="G156" s="2">
        <v>64</v>
      </c>
      <c r="H156" s="2">
        <v>84</v>
      </c>
      <c r="I156" s="2">
        <v>11.4</v>
      </c>
      <c r="J156" s="2">
        <v>116</v>
      </c>
      <c r="K156" s="2">
        <v>1.5</v>
      </c>
      <c r="L156" s="2">
        <v>4.57</v>
      </c>
      <c r="M156">
        <f t="shared" si="25"/>
        <v>1</v>
      </c>
      <c r="O156">
        <f t="shared" si="19"/>
        <v>1</v>
      </c>
      <c r="Q156">
        <f t="shared" si="20"/>
        <v>1</v>
      </c>
      <c r="S156">
        <f t="shared" si="21"/>
        <v>0</v>
      </c>
      <c r="U156">
        <f t="shared" si="22"/>
        <v>0</v>
      </c>
      <c r="W156">
        <f t="shared" si="23"/>
        <v>0</v>
      </c>
    </row>
    <row r="157" spans="1:23" ht="12.75">
      <c r="A157" s="40">
        <f t="shared" si="24"/>
        <v>40696</v>
      </c>
      <c r="B157" s="2">
        <v>27.7</v>
      </c>
      <c r="C157" s="2">
        <v>16.2</v>
      </c>
      <c r="D157" s="2">
        <v>20.7</v>
      </c>
      <c r="E157" s="39">
        <f t="shared" si="18"/>
        <v>11.5</v>
      </c>
      <c r="F157" s="2">
        <v>98</v>
      </c>
      <c r="G157" s="2">
        <v>51</v>
      </c>
      <c r="H157" s="2">
        <v>83</v>
      </c>
      <c r="I157" s="2">
        <v>14</v>
      </c>
      <c r="J157" s="2">
        <v>168</v>
      </c>
      <c r="K157" s="2">
        <v>1.1</v>
      </c>
      <c r="L157" s="2">
        <v>5.83</v>
      </c>
      <c r="M157">
        <f aca="true" t="shared" si="26" ref="M157:M206">IF(I157&gt;0,1,0)</f>
        <v>1</v>
      </c>
      <c r="O157">
        <f t="shared" si="19"/>
        <v>1</v>
      </c>
      <c r="Q157">
        <f t="shared" si="20"/>
        <v>1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>
      <c r="A158" s="40">
        <f t="shared" si="24"/>
        <v>40697</v>
      </c>
      <c r="B158" s="2">
        <v>28.6</v>
      </c>
      <c r="C158" s="2">
        <v>15.1</v>
      </c>
      <c r="D158" s="2">
        <v>21.8</v>
      </c>
      <c r="E158" s="39">
        <f t="shared" si="18"/>
        <v>13.500000000000002</v>
      </c>
      <c r="F158" s="2">
        <v>98</v>
      </c>
      <c r="G158" s="2">
        <v>46</v>
      </c>
      <c r="H158" s="2">
        <v>77</v>
      </c>
      <c r="I158" s="2">
        <v>1.8</v>
      </c>
      <c r="J158" s="2">
        <v>251</v>
      </c>
      <c r="K158" s="2">
        <v>1.7</v>
      </c>
      <c r="L158" s="2">
        <v>17.07</v>
      </c>
      <c r="M158">
        <f t="shared" si="26"/>
        <v>1</v>
      </c>
      <c r="O158">
        <f t="shared" si="19"/>
        <v>1</v>
      </c>
      <c r="Q158">
        <f t="shared" si="20"/>
        <v>0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>
      <c r="A159" s="40">
        <f t="shared" si="24"/>
        <v>40698</v>
      </c>
      <c r="B159" s="2">
        <v>30.2</v>
      </c>
      <c r="C159" s="2">
        <v>15.6</v>
      </c>
      <c r="D159" s="2">
        <v>22.9</v>
      </c>
      <c r="E159" s="39">
        <f t="shared" si="18"/>
        <v>14.6</v>
      </c>
      <c r="F159" s="2">
        <v>98</v>
      </c>
      <c r="G159" s="2">
        <v>39</v>
      </c>
      <c r="H159" s="2">
        <v>73</v>
      </c>
      <c r="I159" s="2">
        <v>0.3</v>
      </c>
      <c r="J159" s="2">
        <v>227</v>
      </c>
      <c r="K159" s="2">
        <v>1.5</v>
      </c>
      <c r="L159" s="2">
        <v>17.36</v>
      </c>
      <c r="M159">
        <f t="shared" si="26"/>
        <v>1</v>
      </c>
      <c r="O159">
        <f t="shared" si="19"/>
        <v>0</v>
      </c>
      <c r="Q159">
        <f t="shared" si="20"/>
        <v>0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>
      <c r="A160" s="40">
        <f t="shared" si="24"/>
        <v>40699</v>
      </c>
      <c r="B160" s="2">
        <v>24.1</v>
      </c>
      <c r="C160" s="2">
        <v>17.6</v>
      </c>
      <c r="D160" s="2">
        <v>20.8</v>
      </c>
      <c r="E160" s="39">
        <f t="shared" si="18"/>
        <v>6.5</v>
      </c>
      <c r="F160" s="2">
        <v>92</v>
      </c>
      <c r="G160" s="2">
        <v>65</v>
      </c>
      <c r="H160" s="2">
        <v>83</v>
      </c>
      <c r="I160" s="2">
        <v>3.8</v>
      </c>
      <c r="J160" s="2">
        <v>66</v>
      </c>
      <c r="K160" s="2">
        <v>0.9</v>
      </c>
      <c r="L160" s="2">
        <v>4</v>
      </c>
      <c r="M160">
        <f t="shared" si="26"/>
        <v>1</v>
      </c>
      <c r="O160">
        <f t="shared" si="19"/>
        <v>1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>
      <c r="A161" s="40">
        <f t="shared" si="24"/>
        <v>40700</v>
      </c>
      <c r="B161" s="2">
        <v>29</v>
      </c>
      <c r="C161" s="2">
        <v>15.2</v>
      </c>
      <c r="D161" s="2">
        <v>22.7</v>
      </c>
      <c r="E161" s="39">
        <f t="shared" si="18"/>
        <v>13.8</v>
      </c>
      <c r="F161" s="2">
        <v>98</v>
      </c>
      <c r="G161" s="2">
        <v>46</v>
      </c>
      <c r="H161" s="2">
        <v>75</v>
      </c>
      <c r="I161" s="2">
        <v>0</v>
      </c>
      <c r="J161" s="2">
        <v>224</v>
      </c>
      <c r="K161" s="2">
        <v>1.7</v>
      </c>
      <c r="L161" s="2">
        <v>15.66</v>
      </c>
      <c r="M161">
        <f t="shared" si="26"/>
        <v>0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>
      <c r="A162" s="40">
        <f t="shared" si="24"/>
        <v>40701</v>
      </c>
      <c r="B162" s="2">
        <v>29.6</v>
      </c>
      <c r="C162" s="2">
        <v>17.8</v>
      </c>
      <c r="D162" s="2">
        <v>23.5</v>
      </c>
      <c r="E162" s="39">
        <f t="shared" si="18"/>
        <v>11.8</v>
      </c>
      <c r="F162" s="2">
        <v>98</v>
      </c>
      <c r="G162" s="2">
        <v>44</v>
      </c>
      <c r="H162" s="2">
        <v>76</v>
      </c>
      <c r="I162" s="2">
        <v>0</v>
      </c>
      <c r="J162" s="2">
        <v>213</v>
      </c>
      <c r="K162" s="2">
        <v>2.6</v>
      </c>
      <c r="L162" s="2">
        <v>14.04</v>
      </c>
      <c r="M162">
        <f t="shared" si="26"/>
        <v>0</v>
      </c>
      <c r="O162">
        <f t="shared" si="19"/>
        <v>0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>
      <c r="A163" s="40">
        <f t="shared" si="24"/>
        <v>40702</v>
      </c>
      <c r="B163" s="2">
        <v>26.5</v>
      </c>
      <c r="C163" s="2">
        <v>16.5</v>
      </c>
      <c r="D163" s="2">
        <v>22.1</v>
      </c>
      <c r="E163" s="39">
        <f t="shared" si="18"/>
        <v>10</v>
      </c>
      <c r="F163" s="2">
        <v>92</v>
      </c>
      <c r="G163" s="2">
        <v>58</v>
      </c>
      <c r="H163" s="2">
        <v>77</v>
      </c>
      <c r="I163" s="2">
        <v>0</v>
      </c>
      <c r="J163" s="2">
        <v>231</v>
      </c>
      <c r="K163" s="2">
        <v>3.1</v>
      </c>
      <c r="L163" s="2">
        <v>15.22</v>
      </c>
      <c r="M163">
        <f t="shared" si="26"/>
        <v>0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>
      <c r="A164" s="40">
        <f t="shared" si="24"/>
        <v>40703</v>
      </c>
      <c r="B164" s="2">
        <v>25.6</v>
      </c>
      <c r="C164" s="2">
        <v>15.9</v>
      </c>
      <c r="D164" s="2">
        <v>20.6</v>
      </c>
      <c r="E164" s="39">
        <f t="shared" si="18"/>
        <v>9.700000000000001</v>
      </c>
      <c r="F164" s="2">
        <v>92</v>
      </c>
      <c r="G164" s="2">
        <v>52</v>
      </c>
      <c r="H164" s="2">
        <v>74</v>
      </c>
      <c r="I164" s="2">
        <v>0</v>
      </c>
      <c r="J164" s="2">
        <v>227</v>
      </c>
      <c r="K164" s="2">
        <v>2.9</v>
      </c>
      <c r="L164" s="2">
        <v>14.81</v>
      </c>
      <c r="M164">
        <f t="shared" si="26"/>
        <v>0</v>
      </c>
      <c r="O164">
        <f t="shared" si="19"/>
        <v>0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>
      <c r="A165" s="40">
        <f t="shared" si="24"/>
        <v>40704</v>
      </c>
      <c r="B165" s="2">
        <v>24.6</v>
      </c>
      <c r="C165" s="2">
        <v>15.1</v>
      </c>
      <c r="D165" s="2">
        <v>20.5</v>
      </c>
      <c r="E165" s="39">
        <f t="shared" si="18"/>
        <v>9.500000000000002</v>
      </c>
      <c r="F165" s="2">
        <v>89</v>
      </c>
      <c r="G165" s="2">
        <v>55</v>
      </c>
      <c r="H165" s="2">
        <v>71</v>
      </c>
      <c r="I165" s="2">
        <v>0</v>
      </c>
      <c r="J165" s="2">
        <v>210</v>
      </c>
      <c r="K165" s="2">
        <v>2.6</v>
      </c>
      <c r="L165" s="2">
        <v>17.69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>
      <c r="A166" s="40">
        <f t="shared" si="24"/>
        <v>40705</v>
      </c>
      <c r="B166" s="2">
        <v>23.3</v>
      </c>
      <c r="C166" s="2">
        <v>14.6</v>
      </c>
      <c r="D166" s="2">
        <v>19</v>
      </c>
      <c r="E166" s="39">
        <f t="shared" si="18"/>
        <v>8.700000000000001</v>
      </c>
      <c r="F166" s="2">
        <v>92</v>
      </c>
      <c r="G166" s="2">
        <v>60</v>
      </c>
      <c r="H166" s="2">
        <v>80</v>
      </c>
      <c r="I166" s="2">
        <v>3.3</v>
      </c>
      <c r="J166" s="2">
        <v>107</v>
      </c>
      <c r="K166" s="2">
        <v>1.4</v>
      </c>
      <c r="L166" s="2">
        <v>8.22</v>
      </c>
      <c r="M166">
        <f t="shared" si="26"/>
        <v>1</v>
      </c>
      <c r="O166">
        <f t="shared" si="19"/>
        <v>1</v>
      </c>
      <c r="Q166">
        <f t="shared" si="20"/>
        <v>0</v>
      </c>
      <c r="S166">
        <f t="shared" si="21"/>
        <v>0</v>
      </c>
      <c r="U166">
        <f t="shared" si="22"/>
        <v>0</v>
      </c>
      <c r="W166">
        <f t="shared" si="23"/>
        <v>0</v>
      </c>
    </row>
    <row r="167" spans="1:23" ht="12.75">
      <c r="A167" s="40">
        <f t="shared" si="24"/>
        <v>40706</v>
      </c>
      <c r="B167" s="2">
        <v>26.3</v>
      </c>
      <c r="C167" s="2">
        <v>12.1</v>
      </c>
      <c r="D167" s="2">
        <v>19.9</v>
      </c>
      <c r="E167" s="39">
        <f t="shared" si="18"/>
        <v>14.200000000000001</v>
      </c>
      <c r="F167" s="2">
        <v>98</v>
      </c>
      <c r="G167" s="2">
        <v>50</v>
      </c>
      <c r="H167" s="2">
        <v>75</v>
      </c>
      <c r="I167" s="2">
        <v>0.3</v>
      </c>
      <c r="J167" s="2">
        <v>235</v>
      </c>
      <c r="K167" s="2">
        <v>1.9</v>
      </c>
      <c r="L167" s="2">
        <v>19.03</v>
      </c>
      <c r="M167">
        <f t="shared" si="26"/>
        <v>1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>
      <c r="A168" s="40">
        <f t="shared" si="24"/>
        <v>40707</v>
      </c>
      <c r="B168" s="2">
        <v>25.3</v>
      </c>
      <c r="C168" s="2">
        <v>15.5</v>
      </c>
      <c r="D168" s="2">
        <v>20.1</v>
      </c>
      <c r="E168" s="39">
        <f t="shared" si="18"/>
        <v>9.8</v>
      </c>
      <c r="F168" s="2">
        <v>87</v>
      </c>
      <c r="G168" s="2">
        <v>48</v>
      </c>
      <c r="H168" s="2">
        <v>71</v>
      </c>
      <c r="I168" s="2">
        <v>0</v>
      </c>
      <c r="J168" s="2">
        <v>216</v>
      </c>
      <c r="K168" s="2">
        <v>2.2</v>
      </c>
      <c r="L168" s="2">
        <v>15.35</v>
      </c>
      <c r="M168">
        <f t="shared" si="26"/>
        <v>0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>
      <c r="A169" s="40">
        <f t="shared" si="24"/>
        <v>40708</v>
      </c>
      <c r="B169" s="2">
        <v>26.2</v>
      </c>
      <c r="C169" s="2">
        <v>15.1</v>
      </c>
      <c r="D169" s="2">
        <v>19.3</v>
      </c>
      <c r="E169" s="39">
        <f t="shared" si="18"/>
        <v>11.1</v>
      </c>
      <c r="F169" s="2">
        <v>94</v>
      </c>
      <c r="G169" s="2">
        <v>54</v>
      </c>
      <c r="H169" s="2">
        <v>81</v>
      </c>
      <c r="I169" s="2">
        <v>1.3</v>
      </c>
      <c r="J169" s="2">
        <v>147</v>
      </c>
      <c r="K169" s="2">
        <v>1.3</v>
      </c>
      <c r="L169" s="2">
        <v>10.89</v>
      </c>
      <c r="M169">
        <f t="shared" si="26"/>
        <v>1</v>
      </c>
      <c r="O169">
        <f t="shared" si="19"/>
        <v>1</v>
      </c>
      <c r="Q169">
        <f t="shared" si="20"/>
        <v>0</v>
      </c>
      <c r="S169">
        <f t="shared" si="21"/>
        <v>0</v>
      </c>
      <c r="U169">
        <f t="shared" si="22"/>
        <v>0</v>
      </c>
      <c r="W169">
        <f t="shared" si="23"/>
        <v>0</v>
      </c>
    </row>
    <row r="170" spans="1:23" ht="12.75">
      <c r="A170" s="40">
        <f t="shared" si="24"/>
        <v>40709</v>
      </c>
      <c r="B170" s="2">
        <v>29.1</v>
      </c>
      <c r="C170" s="2">
        <v>14.3</v>
      </c>
      <c r="D170" s="2">
        <v>19.2</v>
      </c>
      <c r="E170" s="39">
        <f t="shared" si="18"/>
        <v>14.8</v>
      </c>
      <c r="F170" s="2">
        <v>98</v>
      </c>
      <c r="G170" s="2">
        <v>41</v>
      </c>
      <c r="H170" s="2">
        <v>85</v>
      </c>
      <c r="I170" s="2">
        <v>55.4</v>
      </c>
      <c r="J170" s="2">
        <v>156</v>
      </c>
      <c r="K170" s="2">
        <v>1.3</v>
      </c>
      <c r="L170" s="2">
        <v>12.39</v>
      </c>
      <c r="M170">
        <f t="shared" si="26"/>
        <v>1</v>
      </c>
      <c r="O170">
        <f t="shared" si="19"/>
        <v>1</v>
      </c>
      <c r="Q170">
        <f t="shared" si="20"/>
        <v>1</v>
      </c>
      <c r="S170">
        <f t="shared" si="21"/>
        <v>1</v>
      </c>
      <c r="U170">
        <f t="shared" si="22"/>
        <v>1</v>
      </c>
      <c r="W170">
        <f t="shared" si="23"/>
        <v>0</v>
      </c>
    </row>
    <row r="171" spans="1:23" ht="12.75">
      <c r="A171" s="40">
        <f t="shared" si="24"/>
        <v>40710</v>
      </c>
      <c r="B171" s="2">
        <v>27.7</v>
      </c>
      <c r="C171" s="2">
        <v>13.1</v>
      </c>
      <c r="D171" s="2">
        <v>20.9</v>
      </c>
      <c r="E171" s="39">
        <f t="shared" si="18"/>
        <v>14.6</v>
      </c>
      <c r="F171" s="2">
        <v>98</v>
      </c>
      <c r="G171" s="2">
        <v>46</v>
      </c>
      <c r="H171" s="2">
        <v>79</v>
      </c>
      <c r="I171" s="2">
        <v>0</v>
      </c>
      <c r="J171" s="2">
        <v>245</v>
      </c>
      <c r="K171" s="2">
        <v>1.7</v>
      </c>
      <c r="L171" s="2">
        <v>18.97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>
      <c r="A172" s="40">
        <f t="shared" si="24"/>
        <v>40711</v>
      </c>
      <c r="B172" s="2">
        <v>26.7</v>
      </c>
      <c r="C172" s="2">
        <v>15.8</v>
      </c>
      <c r="D172" s="2">
        <v>21.8</v>
      </c>
      <c r="E172" s="39">
        <f t="shared" si="18"/>
        <v>10.899999999999999</v>
      </c>
      <c r="F172" s="2">
        <v>95</v>
      </c>
      <c r="G172" s="2">
        <v>61</v>
      </c>
      <c r="H172" s="2">
        <v>79</v>
      </c>
      <c r="I172" s="2">
        <v>0</v>
      </c>
      <c r="J172" s="2">
        <v>217</v>
      </c>
      <c r="K172" s="2">
        <v>1.8</v>
      </c>
      <c r="L172" s="2">
        <v>17.4</v>
      </c>
      <c r="M172">
        <f t="shared" si="26"/>
        <v>0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>
      <c r="A173" s="40">
        <f t="shared" si="24"/>
        <v>40712</v>
      </c>
      <c r="B173" s="2">
        <v>27.3</v>
      </c>
      <c r="C173" s="2">
        <v>15.2</v>
      </c>
      <c r="D173" s="2">
        <v>21.9</v>
      </c>
      <c r="E173" s="39">
        <f t="shared" si="18"/>
        <v>12.100000000000001</v>
      </c>
      <c r="F173" s="2">
        <v>98</v>
      </c>
      <c r="G173" s="2">
        <v>51</v>
      </c>
      <c r="H173" s="2">
        <v>75</v>
      </c>
      <c r="I173" s="2">
        <v>0.3</v>
      </c>
      <c r="J173" s="2">
        <v>219</v>
      </c>
      <c r="K173" s="2">
        <v>1.9</v>
      </c>
      <c r="L173" s="2">
        <v>18.89</v>
      </c>
      <c r="M173">
        <f t="shared" si="26"/>
        <v>1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>
      <c r="A174" s="40">
        <f t="shared" si="24"/>
        <v>40713</v>
      </c>
      <c r="B174" s="2">
        <v>26.4</v>
      </c>
      <c r="C174" s="2">
        <v>15.2</v>
      </c>
      <c r="D174" s="2">
        <v>21.2</v>
      </c>
      <c r="E174" s="39">
        <f t="shared" si="18"/>
        <v>11.2</v>
      </c>
      <c r="F174" s="2">
        <v>93</v>
      </c>
      <c r="G174" s="2">
        <v>58</v>
      </c>
      <c r="H174" s="2">
        <v>78</v>
      </c>
      <c r="I174" s="2">
        <v>0</v>
      </c>
      <c r="J174" s="2">
        <v>222</v>
      </c>
      <c r="K174" s="2">
        <v>2.6</v>
      </c>
      <c r="L174" s="2">
        <v>18.94</v>
      </c>
      <c r="M174">
        <f t="shared" si="26"/>
        <v>0</v>
      </c>
      <c r="O174">
        <f t="shared" si="19"/>
        <v>0</v>
      </c>
      <c r="Q174">
        <f t="shared" si="20"/>
        <v>0</v>
      </c>
      <c r="S174">
        <f t="shared" si="21"/>
        <v>0</v>
      </c>
      <c r="U174">
        <f t="shared" si="22"/>
        <v>0</v>
      </c>
      <c r="W174">
        <f t="shared" si="23"/>
        <v>0</v>
      </c>
    </row>
    <row r="175" spans="1:23" ht="12.75">
      <c r="A175" s="40">
        <f t="shared" si="24"/>
        <v>40714</v>
      </c>
      <c r="B175" s="2">
        <v>28.7</v>
      </c>
      <c r="C175" s="2">
        <v>16.1</v>
      </c>
      <c r="D175" s="2">
        <v>22.6</v>
      </c>
      <c r="E175" s="39">
        <f t="shared" si="18"/>
        <v>12.599999999999998</v>
      </c>
      <c r="F175" s="2">
        <v>93</v>
      </c>
      <c r="G175" s="2">
        <v>51</v>
      </c>
      <c r="H175" s="2">
        <v>76</v>
      </c>
      <c r="I175" s="2">
        <v>0</v>
      </c>
      <c r="J175" s="2">
        <v>233</v>
      </c>
      <c r="K175" s="2">
        <v>1.8</v>
      </c>
      <c r="L175" s="2">
        <v>18.58</v>
      </c>
      <c r="M175">
        <f t="shared" si="26"/>
        <v>0</v>
      </c>
      <c r="O175">
        <f t="shared" si="19"/>
        <v>0</v>
      </c>
      <c r="Q175">
        <f t="shared" si="20"/>
        <v>0</v>
      </c>
      <c r="S175">
        <f t="shared" si="21"/>
        <v>0</v>
      </c>
      <c r="U175">
        <f t="shared" si="22"/>
        <v>0</v>
      </c>
      <c r="W175">
        <f t="shared" si="23"/>
        <v>0</v>
      </c>
    </row>
    <row r="176" spans="1:23" ht="12.75">
      <c r="A176" s="40">
        <f t="shared" si="24"/>
        <v>40715</v>
      </c>
      <c r="B176" s="2">
        <v>30.1</v>
      </c>
      <c r="C176" s="2">
        <v>17.3</v>
      </c>
      <c r="D176" s="2">
        <v>23.9</v>
      </c>
      <c r="E176" s="39">
        <f t="shared" si="18"/>
        <v>12.8</v>
      </c>
      <c r="F176" s="2">
        <v>98</v>
      </c>
      <c r="G176" s="2">
        <v>47</v>
      </c>
      <c r="H176" s="2">
        <v>75</v>
      </c>
      <c r="I176" s="2">
        <v>0</v>
      </c>
      <c r="J176" s="2">
        <v>261</v>
      </c>
      <c r="K176" s="2">
        <v>1.6</v>
      </c>
      <c r="L176" s="2">
        <v>18.22</v>
      </c>
      <c r="M176">
        <f t="shared" si="26"/>
        <v>0</v>
      </c>
      <c r="O176">
        <f t="shared" si="19"/>
        <v>0</v>
      </c>
      <c r="Q176">
        <f t="shared" si="20"/>
        <v>0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>
      <c r="A177" s="40">
        <f t="shared" si="24"/>
        <v>40716</v>
      </c>
      <c r="B177" s="2">
        <v>31.6</v>
      </c>
      <c r="C177" s="2">
        <v>15.8</v>
      </c>
      <c r="D177" s="2">
        <v>24.3</v>
      </c>
      <c r="E177" s="39">
        <f t="shared" si="18"/>
        <v>15.8</v>
      </c>
      <c r="F177" s="2">
        <v>96</v>
      </c>
      <c r="G177" s="2">
        <v>38</v>
      </c>
      <c r="H177" s="2">
        <v>68</v>
      </c>
      <c r="I177" s="2">
        <v>0</v>
      </c>
      <c r="J177" s="2">
        <v>271</v>
      </c>
      <c r="K177" s="2">
        <v>1.6</v>
      </c>
      <c r="L177" s="2">
        <v>18.98</v>
      </c>
      <c r="M177">
        <f t="shared" si="26"/>
        <v>0</v>
      </c>
      <c r="O177">
        <f t="shared" si="19"/>
        <v>0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>
      <c r="A178" s="40">
        <f t="shared" si="24"/>
        <v>40717</v>
      </c>
      <c r="B178" s="2">
        <v>31.3</v>
      </c>
      <c r="C178" s="2">
        <v>14.6</v>
      </c>
      <c r="D178" s="2">
        <v>23.9</v>
      </c>
      <c r="E178" s="39">
        <f t="shared" si="18"/>
        <v>16.700000000000003</v>
      </c>
      <c r="F178" s="2">
        <v>93</v>
      </c>
      <c r="G178" s="2">
        <v>35</v>
      </c>
      <c r="H178" s="2">
        <v>65</v>
      </c>
      <c r="I178" s="2">
        <v>0</v>
      </c>
      <c r="J178" s="2">
        <v>262</v>
      </c>
      <c r="K178" s="2">
        <v>1.5</v>
      </c>
      <c r="L178" s="2">
        <v>19.15</v>
      </c>
      <c r="M178">
        <f t="shared" si="26"/>
        <v>0</v>
      </c>
      <c r="O178">
        <f t="shared" si="19"/>
        <v>0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>
      <c r="A179" s="40">
        <f t="shared" si="24"/>
        <v>40718</v>
      </c>
      <c r="B179" s="2">
        <v>30.4</v>
      </c>
      <c r="C179" s="2">
        <v>15.6</v>
      </c>
      <c r="D179" s="2">
        <v>23.8</v>
      </c>
      <c r="E179" s="39">
        <f t="shared" si="18"/>
        <v>14.799999999999999</v>
      </c>
      <c r="F179" s="2">
        <v>92</v>
      </c>
      <c r="G179" s="2">
        <v>34</v>
      </c>
      <c r="H179" s="2">
        <v>69</v>
      </c>
      <c r="I179" s="2">
        <v>0</v>
      </c>
      <c r="J179" s="2">
        <v>223</v>
      </c>
      <c r="K179" s="2">
        <v>2</v>
      </c>
      <c r="L179" s="2">
        <v>18.91</v>
      </c>
      <c r="M179">
        <f t="shared" si="26"/>
        <v>0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>
      <c r="A180" s="40">
        <f t="shared" si="24"/>
        <v>40719</v>
      </c>
      <c r="B180" s="2">
        <v>30.5</v>
      </c>
      <c r="C180" s="2">
        <v>17.4</v>
      </c>
      <c r="D180" s="2">
        <v>24.3</v>
      </c>
      <c r="E180" s="39">
        <f t="shared" si="18"/>
        <v>13.100000000000001</v>
      </c>
      <c r="F180" s="2">
        <v>94</v>
      </c>
      <c r="G180" s="2">
        <v>35</v>
      </c>
      <c r="H180" s="2">
        <v>59</v>
      </c>
      <c r="I180" s="2">
        <v>0</v>
      </c>
      <c r="J180" s="2">
        <v>62</v>
      </c>
      <c r="K180" s="2">
        <v>2.8</v>
      </c>
      <c r="L180" s="2">
        <v>17.05</v>
      </c>
      <c r="M180">
        <f t="shared" si="26"/>
        <v>0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>
      <c r="A181" s="40">
        <f t="shared" si="24"/>
        <v>40720</v>
      </c>
      <c r="B181" s="2">
        <v>29.9</v>
      </c>
      <c r="C181" s="2">
        <v>20.4</v>
      </c>
      <c r="D181" s="2">
        <v>25.2</v>
      </c>
      <c r="E181" s="39">
        <f t="shared" si="18"/>
        <v>9.5</v>
      </c>
      <c r="F181" s="2">
        <v>53</v>
      </c>
      <c r="G181" s="2">
        <v>28</v>
      </c>
      <c r="H181" s="2">
        <v>40</v>
      </c>
      <c r="I181" s="2">
        <v>0</v>
      </c>
      <c r="J181" s="2">
        <v>49</v>
      </c>
      <c r="K181" s="2">
        <v>4.2</v>
      </c>
      <c r="L181" s="2">
        <v>19.99</v>
      </c>
      <c r="M181">
        <f t="shared" si="26"/>
        <v>0</v>
      </c>
      <c r="O181">
        <f t="shared" si="19"/>
        <v>0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>
      <c r="A182" s="40">
        <f t="shared" si="24"/>
        <v>40721</v>
      </c>
      <c r="B182" s="2">
        <v>31.9</v>
      </c>
      <c r="C182" s="2">
        <v>17.9</v>
      </c>
      <c r="D182" s="2">
        <v>25.5</v>
      </c>
      <c r="E182" s="39">
        <f t="shared" si="18"/>
        <v>14</v>
      </c>
      <c r="F182" s="2">
        <v>87</v>
      </c>
      <c r="G182" s="2">
        <v>32</v>
      </c>
      <c r="H182" s="2">
        <v>49</v>
      </c>
      <c r="I182" s="2">
        <v>0</v>
      </c>
      <c r="J182" s="2">
        <v>24</v>
      </c>
      <c r="K182" s="2">
        <v>2.5</v>
      </c>
      <c r="L182" s="2">
        <v>19.6</v>
      </c>
      <c r="M182">
        <f t="shared" si="26"/>
        <v>0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>
      <c r="A183" s="40">
        <f t="shared" si="24"/>
        <v>40722</v>
      </c>
      <c r="B183" s="2">
        <v>30.3</v>
      </c>
      <c r="C183" s="2">
        <v>14.6</v>
      </c>
      <c r="D183" s="2">
        <v>23.4</v>
      </c>
      <c r="E183" s="39">
        <f t="shared" si="18"/>
        <v>15.700000000000001</v>
      </c>
      <c r="F183" s="2">
        <v>93</v>
      </c>
      <c r="G183" s="2">
        <v>40</v>
      </c>
      <c r="H183" s="2">
        <v>68</v>
      </c>
      <c r="I183" s="2">
        <v>0</v>
      </c>
      <c r="J183" s="2">
        <v>226</v>
      </c>
      <c r="K183" s="2">
        <v>1.9</v>
      </c>
      <c r="L183" s="2">
        <v>17.49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>
      <c r="A184" s="40">
        <f t="shared" si="24"/>
        <v>40723</v>
      </c>
      <c r="B184" s="2">
        <v>31.3</v>
      </c>
      <c r="C184" s="2">
        <v>14</v>
      </c>
      <c r="D184" s="2">
        <v>24</v>
      </c>
      <c r="E184" s="39">
        <f t="shared" si="18"/>
        <v>17.3</v>
      </c>
      <c r="F184" s="2">
        <v>98</v>
      </c>
      <c r="G184" s="2">
        <v>33</v>
      </c>
      <c r="H184" s="2">
        <v>67</v>
      </c>
      <c r="I184" s="2">
        <v>0</v>
      </c>
      <c r="J184" s="2">
        <v>222</v>
      </c>
      <c r="K184" s="2">
        <v>2.1</v>
      </c>
      <c r="L184" s="2">
        <v>18.8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>
      <c r="A185" s="40">
        <f t="shared" si="24"/>
        <v>40724</v>
      </c>
      <c r="B185" s="2">
        <v>28.9</v>
      </c>
      <c r="C185" s="2">
        <v>18.9</v>
      </c>
      <c r="D185" s="2">
        <v>24.1</v>
      </c>
      <c r="E185" s="39">
        <f t="shared" si="18"/>
        <v>10</v>
      </c>
      <c r="F185" s="2">
        <v>89</v>
      </c>
      <c r="G185" s="2">
        <v>56</v>
      </c>
      <c r="H185" s="2">
        <v>74</v>
      </c>
      <c r="I185" s="2">
        <v>0</v>
      </c>
      <c r="J185" s="2">
        <v>239</v>
      </c>
      <c r="K185" s="2">
        <v>2.6</v>
      </c>
      <c r="L185" s="2">
        <v>16.45</v>
      </c>
      <c r="M185">
        <f t="shared" si="26"/>
        <v>0</v>
      </c>
      <c r="N185">
        <f>SUM(M156:M185)</f>
        <v>10</v>
      </c>
      <c r="O185">
        <f t="shared" si="19"/>
        <v>0</v>
      </c>
      <c r="P185">
        <f>SUM(O156:O185)</f>
        <v>7</v>
      </c>
      <c r="Q185">
        <f t="shared" si="20"/>
        <v>0</v>
      </c>
      <c r="R185">
        <f>SUM(Q156:Q185)</f>
        <v>3</v>
      </c>
      <c r="S185">
        <f t="shared" si="21"/>
        <v>0</v>
      </c>
      <c r="T185">
        <f>SUM(S156:S185)</f>
        <v>1</v>
      </c>
      <c r="U185">
        <f t="shared" si="22"/>
        <v>0</v>
      </c>
      <c r="V185">
        <f>SUM(U156:U185)</f>
        <v>1</v>
      </c>
      <c r="W185">
        <f t="shared" si="23"/>
        <v>0</v>
      </c>
      <c r="X185">
        <f>SUM(W156:W185)</f>
        <v>0</v>
      </c>
    </row>
    <row r="186" spans="1:23" ht="12.75">
      <c r="A186" s="40">
        <f t="shared" si="24"/>
        <v>40725</v>
      </c>
      <c r="B186" s="2">
        <v>28.7</v>
      </c>
      <c r="C186" s="2">
        <v>18</v>
      </c>
      <c r="D186" s="2">
        <v>24.1</v>
      </c>
      <c r="E186" s="39">
        <f t="shared" si="18"/>
        <v>10.7</v>
      </c>
      <c r="F186" s="2">
        <v>93</v>
      </c>
      <c r="G186" s="2">
        <v>51</v>
      </c>
      <c r="H186" s="2">
        <v>74</v>
      </c>
      <c r="I186" s="2">
        <v>0</v>
      </c>
      <c r="J186" s="2">
        <v>232</v>
      </c>
      <c r="K186" s="2">
        <v>2.2</v>
      </c>
      <c r="L186" s="2">
        <v>15.37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>
      <c r="A187" s="40">
        <f t="shared" si="24"/>
        <v>40726</v>
      </c>
      <c r="B187" s="2">
        <v>28</v>
      </c>
      <c r="C187" s="2">
        <v>17.7</v>
      </c>
      <c r="D187" s="2">
        <v>23.5</v>
      </c>
      <c r="E187" s="39">
        <f t="shared" si="18"/>
        <v>10.3</v>
      </c>
      <c r="F187" s="2">
        <v>88</v>
      </c>
      <c r="G187" s="2">
        <v>48</v>
      </c>
      <c r="H187" s="2">
        <v>71</v>
      </c>
      <c r="I187" s="2">
        <v>0</v>
      </c>
      <c r="J187" s="2">
        <v>233</v>
      </c>
      <c r="K187" s="2">
        <v>2.5</v>
      </c>
      <c r="L187" s="2">
        <v>14.51</v>
      </c>
      <c r="M187">
        <f t="shared" si="26"/>
        <v>0</v>
      </c>
      <c r="O187">
        <f t="shared" si="19"/>
        <v>0</v>
      </c>
      <c r="Q187">
        <f t="shared" si="20"/>
        <v>0</v>
      </c>
      <c r="S187">
        <f t="shared" si="21"/>
        <v>0</v>
      </c>
      <c r="U187">
        <f t="shared" si="22"/>
        <v>0</v>
      </c>
      <c r="W187">
        <f t="shared" si="23"/>
        <v>0</v>
      </c>
    </row>
    <row r="188" spans="1:23" ht="12.75">
      <c r="A188" s="40">
        <f t="shared" si="24"/>
        <v>40727</v>
      </c>
      <c r="B188" s="2">
        <v>28.1</v>
      </c>
      <c r="C188" s="2">
        <v>16.4</v>
      </c>
      <c r="D188" s="2">
        <v>22.7</v>
      </c>
      <c r="E188" s="39">
        <f t="shared" si="18"/>
        <v>11.700000000000003</v>
      </c>
      <c r="F188" s="2">
        <v>89</v>
      </c>
      <c r="G188" s="2">
        <v>47</v>
      </c>
      <c r="H188" s="2">
        <v>70</v>
      </c>
      <c r="I188" s="2">
        <v>0</v>
      </c>
      <c r="J188" s="2">
        <v>227</v>
      </c>
      <c r="K188" s="2">
        <v>2.5</v>
      </c>
      <c r="L188" s="2">
        <v>15.84</v>
      </c>
      <c r="M188">
        <f t="shared" si="26"/>
        <v>0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>
      <c r="A189" s="40">
        <f t="shared" si="24"/>
        <v>40728</v>
      </c>
      <c r="B189" s="2">
        <v>28.6</v>
      </c>
      <c r="C189" s="2">
        <v>16.2</v>
      </c>
      <c r="D189" s="2">
        <v>23.1</v>
      </c>
      <c r="E189" s="39">
        <f t="shared" si="18"/>
        <v>12.400000000000002</v>
      </c>
      <c r="F189" s="2">
        <v>93</v>
      </c>
      <c r="G189" s="2">
        <v>51</v>
      </c>
      <c r="H189" s="2">
        <v>75</v>
      </c>
      <c r="I189" s="2">
        <v>0</v>
      </c>
      <c r="J189" s="2">
        <v>208</v>
      </c>
      <c r="K189" s="2">
        <v>2</v>
      </c>
      <c r="L189" s="2">
        <v>14.94</v>
      </c>
      <c r="M189">
        <f t="shared" si="26"/>
        <v>0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>
      <c r="A190" s="40">
        <f t="shared" si="24"/>
        <v>40729</v>
      </c>
      <c r="B190" s="2">
        <v>26</v>
      </c>
      <c r="C190" s="2">
        <v>19.1</v>
      </c>
      <c r="D190" s="2">
        <v>21.6</v>
      </c>
      <c r="E190" s="39">
        <f t="shared" si="18"/>
        <v>6.899999999999999</v>
      </c>
      <c r="F190" s="2">
        <v>95</v>
      </c>
      <c r="G190" s="2">
        <v>63</v>
      </c>
      <c r="H190" s="2">
        <v>83</v>
      </c>
      <c r="I190" s="2">
        <v>14</v>
      </c>
      <c r="J190" s="2">
        <v>108</v>
      </c>
      <c r="K190" s="2">
        <v>1.1</v>
      </c>
      <c r="L190" s="2">
        <v>9.76</v>
      </c>
      <c r="M190">
        <f t="shared" si="26"/>
        <v>1</v>
      </c>
      <c r="O190">
        <f t="shared" si="19"/>
        <v>1</v>
      </c>
      <c r="Q190">
        <f t="shared" si="20"/>
        <v>1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>
      <c r="A191" s="40">
        <f t="shared" si="24"/>
        <v>40730</v>
      </c>
      <c r="B191" s="2">
        <v>30.8</v>
      </c>
      <c r="C191" s="2">
        <v>17.5</v>
      </c>
      <c r="D191" s="2">
        <v>24.1</v>
      </c>
      <c r="E191" s="39">
        <f t="shared" si="18"/>
        <v>13.3</v>
      </c>
      <c r="F191" s="2">
        <v>98</v>
      </c>
      <c r="G191" s="2">
        <v>45</v>
      </c>
      <c r="H191" s="2">
        <v>75</v>
      </c>
      <c r="I191" s="2">
        <v>0</v>
      </c>
      <c r="J191" s="2">
        <v>272</v>
      </c>
      <c r="K191" s="2">
        <v>1.3</v>
      </c>
      <c r="L191" s="2">
        <v>18.39</v>
      </c>
      <c r="M191">
        <f t="shared" si="26"/>
        <v>0</v>
      </c>
      <c r="O191">
        <f t="shared" si="19"/>
        <v>0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>
      <c r="A192" s="40">
        <f t="shared" si="24"/>
        <v>40731</v>
      </c>
      <c r="B192" s="2">
        <v>30.6</v>
      </c>
      <c r="C192" s="2">
        <v>17.2</v>
      </c>
      <c r="D192" s="2">
        <v>24.5</v>
      </c>
      <c r="E192" s="39">
        <f t="shared" si="18"/>
        <v>13.400000000000002</v>
      </c>
      <c r="F192" s="2">
        <v>93</v>
      </c>
      <c r="G192" s="2">
        <v>51</v>
      </c>
      <c r="H192" s="2">
        <v>73</v>
      </c>
      <c r="I192" s="2">
        <v>0</v>
      </c>
      <c r="J192" s="2">
        <v>239</v>
      </c>
      <c r="K192" s="2">
        <v>1.7</v>
      </c>
      <c r="L192" s="2">
        <v>18.17</v>
      </c>
      <c r="M192">
        <f t="shared" si="26"/>
        <v>0</v>
      </c>
      <c r="O192">
        <f t="shared" si="19"/>
        <v>0</v>
      </c>
      <c r="Q192">
        <f t="shared" si="20"/>
        <v>0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>
      <c r="A193" s="40">
        <f t="shared" si="24"/>
        <v>40732</v>
      </c>
      <c r="B193" s="2">
        <v>32.7</v>
      </c>
      <c r="C193" s="2">
        <v>17.1</v>
      </c>
      <c r="D193" s="2">
        <v>25.1</v>
      </c>
      <c r="E193" s="39">
        <f t="shared" si="18"/>
        <v>15.600000000000001</v>
      </c>
      <c r="F193" s="2">
        <v>98</v>
      </c>
      <c r="G193" s="2">
        <v>45</v>
      </c>
      <c r="H193" s="2">
        <v>72</v>
      </c>
      <c r="I193" s="2">
        <v>0</v>
      </c>
      <c r="J193" s="2">
        <v>228</v>
      </c>
      <c r="K193" s="2">
        <v>1.6</v>
      </c>
      <c r="L193" s="2">
        <v>18.23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>
      <c r="A194" s="40">
        <f t="shared" si="24"/>
        <v>40733</v>
      </c>
      <c r="B194" s="2">
        <v>33.9</v>
      </c>
      <c r="C194" s="2">
        <v>16.5</v>
      </c>
      <c r="D194" s="2">
        <v>25.6</v>
      </c>
      <c r="E194" s="39">
        <f t="shared" si="18"/>
        <v>17.4</v>
      </c>
      <c r="F194" s="2">
        <v>98</v>
      </c>
      <c r="G194" s="2">
        <v>34</v>
      </c>
      <c r="H194" s="2">
        <v>65</v>
      </c>
      <c r="I194" s="2">
        <v>0</v>
      </c>
      <c r="J194" s="2">
        <v>237</v>
      </c>
      <c r="K194" s="2">
        <v>1.7</v>
      </c>
      <c r="L194" s="2">
        <v>18.8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>
      <c r="A195" s="40">
        <f t="shared" si="24"/>
        <v>40734</v>
      </c>
      <c r="B195" s="2">
        <v>33.4</v>
      </c>
      <c r="C195" s="2">
        <v>15.8</v>
      </c>
      <c r="D195" s="2">
        <v>25.5</v>
      </c>
      <c r="E195" s="39">
        <f t="shared" si="18"/>
        <v>17.599999999999998</v>
      </c>
      <c r="F195" s="2">
        <v>92</v>
      </c>
      <c r="G195" s="2">
        <v>34</v>
      </c>
      <c r="H195" s="2">
        <v>65</v>
      </c>
      <c r="I195" s="2">
        <v>0</v>
      </c>
      <c r="J195" s="2">
        <v>247</v>
      </c>
      <c r="K195" s="2">
        <v>1.6</v>
      </c>
      <c r="L195" s="2">
        <v>18.9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>
      <c r="A196" s="40">
        <f t="shared" si="24"/>
        <v>40735</v>
      </c>
      <c r="B196" s="2">
        <v>33.5</v>
      </c>
      <c r="C196" s="2">
        <v>16.8</v>
      </c>
      <c r="D196" s="2">
        <v>25.7</v>
      </c>
      <c r="E196" s="39">
        <f t="shared" si="18"/>
        <v>16.7</v>
      </c>
      <c r="F196" s="2">
        <v>91</v>
      </c>
      <c r="G196" s="2">
        <v>33</v>
      </c>
      <c r="H196" s="2">
        <v>65</v>
      </c>
      <c r="I196" s="2">
        <v>0</v>
      </c>
      <c r="J196" s="2">
        <v>253</v>
      </c>
      <c r="K196" s="2">
        <v>1.6</v>
      </c>
      <c r="L196" s="2">
        <v>18.05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>
      <c r="A197" s="40">
        <f t="shared" si="24"/>
        <v>40736</v>
      </c>
      <c r="B197" s="2">
        <v>34.9</v>
      </c>
      <c r="C197" s="2">
        <v>17</v>
      </c>
      <c r="D197" s="2">
        <v>26.9</v>
      </c>
      <c r="E197" s="39">
        <f t="shared" si="18"/>
        <v>17.9</v>
      </c>
      <c r="F197" s="2">
        <v>92</v>
      </c>
      <c r="G197" s="2">
        <v>37</v>
      </c>
      <c r="H197" s="2">
        <v>64</v>
      </c>
      <c r="I197" s="2">
        <v>0</v>
      </c>
      <c r="J197" s="2">
        <v>244</v>
      </c>
      <c r="K197" s="2">
        <v>1.6</v>
      </c>
      <c r="L197" s="2">
        <v>18.04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>
      <c r="A198" s="40">
        <f t="shared" si="24"/>
        <v>40737</v>
      </c>
      <c r="B198" s="2">
        <v>35.6</v>
      </c>
      <c r="C198" s="2">
        <v>19.7</v>
      </c>
      <c r="D198" s="2">
        <v>28.1</v>
      </c>
      <c r="E198" s="39">
        <f aca="true" t="shared" si="27" ref="E198:E261">(B198-C198)</f>
        <v>15.900000000000002</v>
      </c>
      <c r="F198" s="2">
        <v>90</v>
      </c>
      <c r="G198" s="2">
        <v>38</v>
      </c>
      <c r="H198" s="2">
        <v>64</v>
      </c>
      <c r="I198" s="2">
        <v>0</v>
      </c>
      <c r="J198" s="2">
        <v>232</v>
      </c>
      <c r="K198" s="2">
        <v>2</v>
      </c>
      <c r="L198" s="2">
        <v>17.43</v>
      </c>
      <c r="M198">
        <f t="shared" si="26"/>
        <v>0</v>
      </c>
      <c r="O198">
        <f aca="true" t="shared" si="28" ref="O198:O261">IF($I198&gt;1,1,0)</f>
        <v>0</v>
      </c>
      <c r="Q198">
        <f aca="true" t="shared" si="29" ref="Q198:Q261">IF($I198&gt;10,1,0)</f>
        <v>0</v>
      </c>
      <c r="S198">
        <f aca="true" t="shared" si="30" ref="S198:S261">IF($I198&gt;20,1,0)</f>
        <v>0</v>
      </c>
      <c r="U198">
        <f aca="true" t="shared" si="31" ref="U198:U261">IF($I198&gt;40,1,0)</f>
        <v>0</v>
      </c>
      <c r="W198">
        <f aca="true" t="shared" si="32" ref="W198:W261">IF($I198&gt;60,1,0)</f>
        <v>0</v>
      </c>
    </row>
    <row r="199" spans="1:23" ht="12.75">
      <c r="A199" s="40">
        <f aca="true" t="shared" si="33" ref="A199:A262">A198+1</f>
        <v>40738</v>
      </c>
      <c r="B199" s="2">
        <v>32.2</v>
      </c>
      <c r="C199" s="2">
        <v>19.1</v>
      </c>
      <c r="D199" s="2">
        <v>26.1</v>
      </c>
      <c r="E199" s="39">
        <f t="shared" si="27"/>
        <v>13.100000000000001</v>
      </c>
      <c r="F199" s="2">
        <v>89</v>
      </c>
      <c r="G199" s="2">
        <v>43</v>
      </c>
      <c r="H199" s="2">
        <v>69</v>
      </c>
      <c r="I199" s="2">
        <v>0</v>
      </c>
      <c r="J199" s="2">
        <v>236</v>
      </c>
      <c r="K199" s="2">
        <v>2.7</v>
      </c>
      <c r="L199" s="2">
        <v>17.6</v>
      </c>
      <c r="M199">
        <f t="shared" si="26"/>
        <v>0</v>
      </c>
      <c r="O199">
        <f t="shared" si="28"/>
        <v>0</v>
      </c>
      <c r="Q199">
        <f t="shared" si="29"/>
        <v>0</v>
      </c>
      <c r="S199">
        <f t="shared" si="30"/>
        <v>0</v>
      </c>
      <c r="U199">
        <f t="shared" si="31"/>
        <v>0</v>
      </c>
      <c r="W199">
        <f t="shared" si="32"/>
        <v>0</v>
      </c>
    </row>
    <row r="200" spans="1:23" ht="12.75">
      <c r="A200" s="40">
        <f t="shared" si="33"/>
        <v>40739</v>
      </c>
      <c r="B200" s="2">
        <v>29.8</v>
      </c>
      <c r="C200" s="2">
        <v>17.8</v>
      </c>
      <c r="D200" s="2">
        <v>24</v>
      </c>
      <c r="E200" s="39">
        <f t="shared" si="27"/>
        <v>12</v>
      </c>
      <c r="F200" s="2">
        <v>84</v>
      </c>
      <c r="G200" s="2">
        <v>34</v>
      </c>
      <c r="H200" s="2">
        <v>59</v>
      </c>
      <c r="I200" s="2">
        <v>0</v>
      </c>
      <c r="J200" s="2">
        <v>253</v>
      </c>
      <c r="K200" s="2">
        <v>2.6</v>
      </c>
      <c r="L200" s="2">
        <v>19</v>
      </c>
      <c r="M200">
        <f t="shared" si="26"/>
        <v>0</v>
      </c>
      <c r="O200">
        <f t="shared" si="28"/>
        <v>0</v>
      </c>
      <c r="Q200">
        <f t="shared" si="29"/>
        <v>0</v>
      </c>
      <c r="S200">
        <f t="shared" si="30"/>
        <v>0</v>
      </c>
      <c r="U200">
        <f t="shared" si="31"/>
        <v>0</v>
      </c>
      <c r="W200">
        <f t="shared" si="32"/>
        <v>0</v>
      </c>
    </row>
    <row r="201" spans="1:23" ht="12.75">
      <c r="A201" s="40">
        <f t="shared" si="33"/>
        <v>40740</v>
      </c>
      <c r="B201" s="2">
        <v>29.4</v>
      </c>
      <c r="C201" s="2">
        <v>14.8</v>
      </c>
      <c r="D201" s="2">
        <v>23</v>
      </c>
      <c r="E201" s="39">
        <f t="shared" si="27"/>
        <v>14.599999999999998</v>
      </c>
      <c r="F201" s="2">
        <v>90</v>
      </c>
      <c r="G201" s="2">
        <v>41</v>
      </c>
      <c r="H201" s="2">
        <v>65</v>
      </c>
      <c r="I201" s="2">
        <v>0</v>
      </c>
      <c r="J201" s="2">
        <v>269</v>
      </c>
      <c r="K201" s="2">
        <v>2.5</v>
      </c>
      <c r="L201" s="2">
        <v>18.11</v>
      </c>
      <c r="M201">
        <f t="shared" si="26"/>
        <v>0</v>
      </c>
      <c r="O201">
        <f t="shared" si="28"/>
        <v>0</v>
      </c>
      <c r="Q201">
        <f t="shared" si="29"/>
        <v>0</v>
      </c>
      <c r="S201">
        <f t="shared" si="30"/>
        <v>0</v>
      </c>
      <c r="U201">
        <f t="shared" si="31"/>
        <v>0</v>
      </c>
      <c r="W201">
        <f t="shared" si="32"/>
        <v>0</v>
      </c>
    </row>
    <row r="202" spans="1:23" ht="12.75">
      <c r="A202" s="40">
        <f t="shared" si="33"/>
        <v>40741</v>
      </c>
      <c r="B202" s="2">
        <v>29.9</v>
      </c>
      <c r="C202" s="2">
        <v>15.4</v>
      </c>
      <c r="D202" s="2">
        <v>23.5</v>
      </c>
      <c r="E202" s="39">
        <f t="shared" si="27"/>
        <v>14.499999999999998</v>
      </c>
      <c r="F202" s="2">
        <v>94</v>
      </c>
      <c r="G202" s="2">
        <v>46</v>
      </c>
      <c r="H202" s="2">
        <v>70</v>
      </c>
      <c r="I202" s="2">
        <v>0</v>
      </c>
      <c r="J202" s="2">
        <v>232</v>
      </c>
      <c r="K202" s="2">
        <v>1.9</v>
      </c>
      <c r="L202" s="2">
        <v>18.63</v>
      </c>
      <c r="M202">
        <f t="shared" si="26"/>
        <v>0</v>
      </c>
      <c r="O202">
        <f t="shared" si="28"/>
        <v>0</v>
      </c>
      <c r="Q202">
        <f t="shared" si="29"/>
        <v>0</v>
      </c>
      <c r="S202">
        <f t="shared" si="30"/>
        <v>0</v>
      </c>
      <c r="U202">
        <f t="shared" si="31"/>
        <v>0</v>
      </c>
      <c r="W202">
        <f t="shared" si="32"/>
        <v>0</v>
      </c>
    </row>
    <row r="203" spans="1:23" ht="12.75">
      <c r="A203" s="40">
        <f t="shared" si="33"/>
        <v>40742</v>
      </c>
      <c r="B203" s="2">
        <v>31.3</v>
      </c>
      <c r="C203" s="2">
        <v>15.9</v>
      </c>
      <c r="D203" s="2">
        <v>24.3</v>
      </c>
      <c r="E203" s="39">
        <f t="shared" si="27"/>
        <v>15.4</v>
      </c>
      <c r="F203" s="2">
        <v>93</v>
      </c>
      <c r="G203" s="2">
        <v>44</v>
      </c>
      <c r="H203" s="2">
        <v>68</v>
      </c>
      <c r="I203" s="2">
        <v>0</v>
      </c>
      <c r="J203" s="2">
        <v>243</v>
      </c>
      <c r="K203" s="2">
        <v>1.8</v>
      </c>
      <c r="L203" s="2">
        <v>18.25</v>
      </c>
      <c r="M203">
        <f t="shared" si="26"/>
        <v>0</v>
      </c>
      <c r="O203">
        <f t="shared" si="28"/>
        <v>0</v>
      </c>
      <c r="Q203">
        <f t="shared" si="29"/>
        <v>0</v>
      </c>
      <c r="S203">
        <f t="shared" si="30"/>
        <v>0</v>
      </c>
      <c r="U203">
        <f t="shared" si="31"/>
        <v>0</v>
      </c>
      <c r="W203">
        <f t="shared" si="32"/>
        <v>0</v>
      </c>
    </row>
    <row r="204" spans="1:23" ht="12.75">
      <c r="A204" s="40">
        <f t="shared" si="33"/>
        <v>40743</v>
      </c>
      <c r="B204" s="2">
        <v>29.9</v>
      </c>
      <c r="C204" s="2">
        <v>16.2</v>
      </c>
      <c r="D204" s="2">
        <v>24.4</v>
      </c>
      <c r="E204" s="39">
        <f t="shared" si="27"/>
        <v>13.7</v>
      </c>
      <c r="F204" s="2">
        <v>91</v>
      </c>
      <c r="G204" s="2">
        <v>48</v>
      </c>
      <c r="H204" s="2">
        <v>70</v>
      </c>
      <c r="I204" s="2">
        <v>0</v>
      </c>
      <c r="J204" s="2">
        <v>217</v>
      </c>
      <c r="K204" s="2">
        <v>3.2</v>
      </c>
      <c r="L204" s="2">
        <v>18.2</v>
      </c>
      <c r="M204">
        <f t="shared" si="26"/>
        <v>0</v>
      </c>
      <c r="O204">
        <f t="shared" si="28"/>
        <v>0</v>
      </c>
      <c r="Q204">
        <f t="shared" si="29"/>
        <v>0</v>
      </c>
      <c r="S204">
        <f t="shared" si="30"/>
        <v>0</v>
      </c>
      <c r="U204">
        <f t="shared" si="31"/>
        <v>0</v>
      </c>
      <c r="W204">
        <f t="shared" si="32"/>
        <v>0</v>
      </c>
    </row>
    <row r="205" spans="1:23" ht="12.75">
      <c r="A205" s="40">
        <f t="shared" si="33"/>
        <v>40744</v>
      </c>
      <c r="B205" s="2">
        <v>27.4</v>
      </c>
      <c r="C205" s="2">
        <v>18</v>
      </c>
      <c r="D205" s="2">
        <v>23.7</v>
      </c>
      <c r="E205" s="39">
        <f t="shared" si="27"/>
        <v>9.399999999999999</v>
      </c>
      <c r="F205" s="2">
        <v>85</v>
      </c>
      <c r="G205" s="2">
        <v>49</v>
      </c>
      <c r="H205" s="2">
        <v>66</v>
      </c>
      <c r="I205" s="2">
        <v>0</v>
      </c>
      <c r="J205" s="2">
        <v>252</v>
      </c>
      <c r="K205" s="2">
        <v>5.2</v>
      </c>
      <c r="L205" s="2">
        <v>17.09</v>
      </c>
      <c r="M205">
        <f t="shared" si="26"/>
        <v>0</v>
      </c>
      <c r="O205">
        <f t="shared" si="28"/>
        <v>0</v>
      </c>
      <c r="Q205">
        <f t="shared" si="29"/>
        <v>0</v>
      </c>
      <c r="S205">
        <f t="shared" si="30"/>
        <v>0</v>
      </c>
      <c r="U205">
        <f t="shared" si="31"/>
        <v>0</v>
      </c>
      <c r="W205">
        <f t="shared" si="32"/>
        <v>0</v>
      </c>
    </row>
    <row r="206" spans="1:23" ht="12.75">
      <c r="A206" s="40">
        <f t="shared" si="33"/>
        <v>40745</v>
      </c>
      <c r="B206" s="2">
        <v>27</v>
      </c>
      <c r="C206" s="2">
        <v>15.6</v>
      </c>
      <c r="D206" s="2">
        <v>22</v>
      </c>
      <c r="E206" s="39">
        <f t="shared" si="27"/>
        <v>11.4</v>
      </c>
      <c r="F206" s="2">
        <v>90</v>
      </c>
      <c r="G206" s="2">
        <v>50</v>
      </c>
      <c r="H206" s="2">
        <v>70</v>
      </c>
      <c r="I206" s="2">
        <v>0</v>
      </c>
      <c r="J206" s="2">
        <v>239</v>
      </c>
      <c r="K206" s="2">
        <v>2.9</v>
      </c>
      <c r="L206" s="2">
        <v>16.28</v>
      </c>
      <c r="M206">
        <f t="shared" si="26"/>
        <v>0</v>
      </c>
      <c r="O206">
        <f t="shared" si="28"/>
        <v>0</v>
      </c>
      <c r="Q206">
        <f t="shared" si="29"/>
        <v>0</v>
      </c>
      <c r="S206">
        <f t="shared" si="30"/>
        <v>0</v>
      </c>
      <c r="U206">
        <f t="shared" si="31"/>
        <v>0</v>
      </c>
      <c r="W206">
        <f t="shared" si="32"/>
        <v>0</v>
      </c>
    </row>
    <row r="207" spans="1:23" ht="12.75">
      <c r="A207" s="40">
        <f t="shared" si="33"/>
        <v>40746</v>
      </c>
      <c r="B207" s="2">
        <v>28</v>
      </c>
      <c r="C207" s="2">
        <v>17.6</v>
      </c>
      <c r="D207" s="2">
        <v>23</v>
      </c>
      <c r="E207" s="39">
        <f t="shared" si="27"/>
        <v>10.399999999999999</v>
      </c>
      <c r="F207" s="2">
        <v>89</v>
      </c>
      <c r="G207" s="2">
        <v>50</v>
      </c>
      <c r="H207" s="2">
        <v>72</v>
      </c>
      <c r="I207" s="2">
        <v>0</v>
      </c>
      <c r="J207" s="2">
        <v>216</v>
      </c>
      <c r="K207" s="2">
        <v>2.9</v>
      </c>
      <c r="L207" s="2">
        <v>14.99</v>
      </c>
      <c r="M207">
        <f aca="true" t="shared" si="34" ref="M207:M270">IF(I207&gt;0,1,0)</f>
        <v>0</v>
      </c>
      <c r="O207">
        <f t="shared" si="28"/>
        <v>0</v>
      </c>
      <c r="Q207">
        <f t="shared" si="29"/>
        <v>0</v>
      </c>
      <c r="S207">
        <f t="shared" si="30"/>
        <v>0</v>
      </c>
      <c r="U207">
        <f t="shared" si="31"/>
        <v>0</v>
      </c>
      <c r="W207">
        <f t="shared" si="32"/>
        <v>0</v>
      </c>
    </row>
    <row r="208" spans="1:23" ht="12.75">
      <c r="A208" s="40">
        <f t="shared" si="33"/>
        <v>40747</v>
      </c>
      <c r="B208" s="2">
        <v>26.8</v>
      </c>
      <c r="C208" s="2">
        <v>16.5</v>
      </c>
      <c r="D208" s="2">
        <v>20.1</v>
      </c>
      <c r="E208" s="39">
        <f t="shared" si="27"/>
        <v>10.3</v>
      </c>
      <c r="F208" s="2">
        <v>94</v>
      </c>
      <c r="G208" s="2">
        <v>56</v>
      </c>
      <c r="H208" s="2">
        <v>80</v>
      </c>
      <c r="I208" s="2">
        <v>11.2</v>
      </c>
      <c r="J208" s="2">
        <v>147</v>
      </c>
      <c r="K208" s="2">
        <v>1.6</v>
      </c>
      <c r="L208" s="2">
        <v>6.82</v>
      </c>
      <c r="M208">
        <f t="shared" si="34"/>
        <v>1</v>
      </c>
      <c r="O208">
        <f t="shared" si="28"/>
        <v>1</v>
      </c>
      <c r="Q208">
        <f t="shared" si="29"/>
        <v>1</v>
      </c>
      <c r="S208">
        <f t="shared" si="30"/>
        <v>0</v>
      </c>
      <c r="U208">
        <f t="shared" si="31"/>
        <v>0</v>
      </c>
      <c r="W208">
        <f t="shared" si="32"/>
        <v>0</v>
      </c>
    </row>
    <row r="209" spans="1:23" ht="12.75">
      <c r="A209" s="40">
        <f t="shared" si="33"/>
        <v>40748</v>
      </c>
      <c r="B209" s="2">
        <v>25.9</v>
      </c>
      <c r="C209" s="2">
        <v>15.4</v>
      </c>
      <c r="D209" s="2">
        <v>20.2</v>
      </c>
      <c r="E209" s="39">
        <f t="shared" si="27"/>
        <v>10.499999999999998</v>
      </c>
      <c r="F209" s="2">
        <v>88</v>
      </c>
      <c r="G209" s="2">
        <v>51</v>
      </c>
      <c r="H209" s="2">
        <v>72</v>
      </c>
      <c r="I209" s="2">
        <v>0.5</v>
      </c>
      <c r="J209" s="2">
        <v>251</v>
      </c>
      <c r="K209" s="2">
        <v>3.1</v>
      </c>
      <c r="L209" s="2">
        <v>11.96</v>
      </c>
      <c r="M209">
        <f t="shared" si="34"/>
        <v>1</v>
      </c>
      <c r="O209">
        <f t="shared" si="28"/>
        <v>0</v>
      </c>
      <c r="Q209">
        <f t="shared" si="29"/>
        <v>0</v>
      </c>
      <c r="S209">
        <f t="shared" si="30"/>
        <v>0</v>
      </c>
      <c r="U209">
        <f t="shared" si="31"/>
        <v>0</v>
      </c>
      <c r="W209">
        <f t="shared" si="32"/>
        <v>0</v>
      </c>
    </row>
    <row r="210" spans="1:23" ht="12.75">
      <c r="A210" s="40">
        <f t="shared" si="33"/>
        <v>40749</v>
      </c>
      <c r="B210" s="2">
        <v>24.8</v>
      </c>
      <c r="C210" s="2">
        <v>14.1</v>
      </c>
      <c r="D210" s="2">
        <v>18.9</v>
      </c>
      <c r="E210" s="39">
        <f t="shared" si="27"/>
        <v>10.700000000000001</v>
      </c>
      <c r="F210" s="2">
        <v>98</v>
      </c>
      <c r="G210" s="2">
        <v>53</v>
      </c>
      <c r="H210" s="2">
        <v>80</v>
      </c>
      <c r="I210" s="2">
        <v>3.8</v>
      </c>
      <c r="J210" s="2">
        <v>169</v>
      </c>
      <c r="K210" s="2">
        <v>1.3</v>
      </c>
      <c r="L210" s="2">
        <v>7.7</v>
      </c>
      <c r="M210">
        <f t="shared" si="34"/>
        <v>1</v>
      </c>
      <c r="O210">
        <f t="shared" si="28"/>
        <v>1</v>
      </c>
      <c r="Q210">
        <f t="shared" si="29"/>
        <v>0</v>
      </c>
      <c r="S210">
        <f t="shared" si="30"/>
        <v>0</v>
      </c>
      <c r="U210">
        <f t="shared" si="31"/>
        <v>0</v>
      </c>
      <c r="W210">
        <f t="shared" si="32"/>
        <v>0</v>
      </c>
    </row>
    <row r="211" spans="1:23" ht="12.75">
      <c r="A211" s="40">
        <f t="shared" si="33"/>
        <v>40750</v>
      </c>
      <c r="B211" s="2">
        <v>27.2</v>
      </c>
      <c r="C211" s="2">
        <v>14.4</v>
      </c>
      <c r="D211" s="2">
        <v>20.2</v>
      </c>
      <c r="E211" s="39">
        <f t="shared" si="27"/>
        <v>12.799999999999999</v>
      </c>
      <c r="F211" s="2">
        <v>98</v>
      </c>
      <c r="G211" s="2">
        <v>51</v>
      </c>
      <c r="H211" s="2">
        <v>79</v>
      </c>
      <c r="I211" s="2">
        <v>0.5</v>
      </c>
      <c r="J211" s="2">
        <v>220</v>
      </c>
      <c r="K211" s="2">
        <v>2.4</v>
      </c>
      <c r="L211" s="2">
        <v>13.55</v>
      </c>
      <c r="M211">
        <f t="shared" si="34"/>
        <v>1</v>
      </c>
      <c r="O211">
        <f t="shared" si="28"/>
        <v>0</v>
      </c>
      <c r="Q211">
        <f t="shared" si="29"/>
        <v>0</v>
      </c>
      <c r="S211">
        <f t="shared" si="30"/>
        <v>0</v>
      </c>
      <c r="U211">
        <f t="shared" si="31"/>
        <v>0</v>
      </c>
      <c r="W211">
        <f t="shared" si="32"/>
        <v>0</v>
      </c>
    </row>
    <row r="212" spans="1:23" ht="12.75">
      <c r="A212" s="40">
        <f t="shared" si="33"/>
        <v>40751</v>
      </c>
      <c r="B212" s="2">
        <v>28.7</v>
      </c>
      <c r="C212" s="2">
        <v>14.9</v>
      </c>
      <c r="D212" s="2">
        <v>22.5</v>
      </c>
      <c r="E212" s="39">
        <f t="shared" si="27"/>
        <v>13.799999999999999</v>
      </c>
      <c r="F212" s="2">
        <v>93</v>
      </c>
      <c r="G212" s="2">
        <v>53</v>
      </c>
      <c r="H212" s="2">
        <v>74</v>
      </c>
      <c r="I212" s="2">
        <v>0</v>
      </c>
      <c r="J212" s="2">
        <v>230</v>
      </c>
      <c r="K212" s="2">
        <v>2.1</v>
      </c>
      <c r="L212" s="2">
        <v>15.98</v>
      </c>
      <c r="M212">
        <f t="shared" si="34"/>
        <v>0</v>
      </c>
      <c r="O212">
        <f t="shared" si="28"/>
        <v>0</v>
      </c>
      <c r="Q212">
        <f t="shared" si="29"/>
        <v>0</v>
      </c>
      <c r="S212">
        <f t="shared" si="30"/>
        <v>0</v>
      </c>
      <c r="U212">
        <f t="shared" si="31"/>
        <v>0</v>
      </c>
      <c r="W212">
        <f t="shared" si="32"/>
        <v>0</v>
      </c>
    </row>
    <row r="213" spans="1:23" ht="12.75">
      <c r="A213" s="40">
        <f t="shared" si="33"/>
        <v>40752</v>
      </c>
      <c r="B213" s="2">
        <v>27.5</v>
      </c>
      <c r="C213" s="2">
        <v>19</v>
      </c>
      <c r="D213" s="2">
        <v>22.4</v>
      </c>
      <c r="E213" s="39">
        <f t="shared" si="27"/>
        <v>8.5</v>
      </c>
      <c r="F213" s="2">
        <v>98</v>
      </c>
      <c r="G213" s="2">
        <v>61</v>
      </c>
      <c r="H213" s="2">
        <v>82</v>
      </c>
      <c r="I213" s="2">
        <v>32.5</v>
      </c>
      <c r="J213" s="2">
        <v>229</v>
      </c>
      <c r="K213" s="2">
        <v>2</v>
      </c>
      <c r="L213" s="2">
        <v>5.78</v>
      </c>
      <c r="M213">
        <f t="shared" si="34"/>
        <v>1</v>
      </c>
      <c r="O213">
        <f t="shared" si="28"/>
        <v>1</v>
      </c>
      <c r="Q213">
        <f t="shared" si="29"/>
        <v>1</v>
      </c>
      <c r="S213">
        <f t="shared" si="30"/>
        <v>1</v>
      </c>
      <c r="U213">
        <f t="shared" si="31"/>
        <v>0</v>
      </c>
      <c r="W213">
        <f t="shared" si="32"/>
        <v>0</v>
      </c>
    </row>
    <row r="214" spans="1:23" ht="12.75">
      <c r="A214" s="40">
        <f t="shared" si="33"/>
        <v>40753</v>
      </c>
      <c r="B214" s="2">
        <v>27.1</v>
      </c>
      <c r="C214" s="2">
        <v>17.3</v>
      </c>
      <c r="D214" s="2">
        <v>22.1</v>
      </c>
      <c r="E214" s="39">
        <f t="shared" si="27"/>
        <v>9.8</v>
      </c>
      <c r="F214" s="2">
        <v>98</v>
      </c>
      <c r="G214" s="2">
        <v>62</v>
      </c>
      <c r="H214" s="2">
        <v>83</v>
      </c>
      <c r="I214" s="2">
        <v>0.3</v>
      </c>
      <c r="J214" s="2">
        <v>232</v>
      </c>
      <c r="K214" s="2">
        <v>2.1</v>
      </c>
      <c r="L214" s="2">
        <v>15.19</v>
      </c>
      <c r="M214">
        <f t="shared" si="34"/>
        <v>1</v>
      </c>
      <c r="O214">
        <f t="shared" si="28"/>
        <v>0</v>
      </c>
      <c r="Q214">
        <f t="shared" si="29"/>
        <v>0</v>
      </c>
      <c r="S214">
        <f t="shared" si="30"/>
        <v>0</v>
      </c>
      <c r="U214">
        <f t="shared" si="31"/>
        <v>0</v>
      </c>
      <c r="W214">
        <f t="shared" si="32"/>
        <v>0</v>
      </c>
    </row>
    <row r="215" spans="1:23" ht="12.75">
      <c r="A215" s="40">
        <f t="shared" si="33"/>
        <v>40754</v>
      </c>
      <c r="B215" s="2">
        <v>28.5</v>
      </c>
      <c r="C215" s="2">
        <v>15.4</v>
      </c>
      <c r="D215" s="2">
        <v>21.9</v>
      </c>
      <c r="E215" s="39">
        <f t="shared" si="27"/>
        <v>13.1</v>
      </c>
      <c r="F215" s="2">
        <v>95</v>
      </c>
      <c r="G215" s="2">
        <v>51</v>
      </c>
      <c r="H215" s="2">
        <v>78</v>
      </c>
      <c r="I215" s="2">
        <v>0</v>
      </c>
      <c r="J215" s="2">
        <v>242</v>
      </c>
      <c r="K215" s="2">
        <v>1.8</v>
      </c>
      <c r="L215" s="2">
        <v>16.59</v>
      </c>
      <c r="M215">
        <f t="shared" si="34"/>
        <v>0</v>
      </c>
      <c r="O215">
        <f t="shared" si="28"/>
        <v>0</v>
      </c>
      <c r="Q215">
        <f t="shared" si="29"/>
        <v>0</v>
      </c>
      <c r="S215">
        <f t="shared" si="30"/>
        <v>0</v>
      </c>
      <c r="U215">
        <f t="shared" si="31"/>
        <v>0</v>
      </c>
      <c r="W215">
        <f t="shared" si="32"/>
        <v>0</v>
      </c>
    </row>
    <row r="216" spans="1:24" ht="12.75">
      <c r="A216" s="40">
        <f t="shared" si="33"/>
        <v>40755</v>
      </c>
      <c r="B216" s="2">
        <v>28.5</v>
      </c>
      <c r="C216" s="2">
        <v>17.3</v>
      </c>
      <c r="D216" s="2">
        <v>22.3</v>
      </c>
      <c r="E216" s="39">
        <f t="shared" si="27"/>
        <v>11.2</v>
      </c>
      <c r="F216" s="2">
        <v>98</v>
      </c>
      <c r="G216" s="2">
        <v>50</v>
      </c>
      <c r="H216" s="2">
        <v>78</v>
      </c>
      <c r="I216" s="2">
        <v>0</v>
      </c>
      <c r="J216" s="2">
        <v>276</v>
      </c>
      <c r="K216" s="2">
        <v>1.7</v>
      </c>
      <c r="L216" s="2">
        <v>15.02</v>
      </c>
      <c r="M216">
        <f t="shared" si="34"/>
        <v>0</v>
      </c>
      <c r="N216">
        <f>SUM(M186:M216)</f>
        <v>7</v>
      </c>
      <c r="O216">
        <f t="shared" si="28"/>
        <v>0</v>
      </c>
      <c r="P216">
        <f>SUM(O186:O216)</f>
        <v>4</v>
      </c>
      <c r="Q216">
        <f t="shared" si="29"/>
        <v>0</v>
      </c>
      <c r="R216">
        <f>SUM(Q186:Q216)</f>
        <v>3</v>
      </c>
      <c r="S216">
        <f t="shared" si="30"/>
        <v>0</v>
      </c>
      <c r="T216">
        <f>SUM(S186:S216)</f>
        <v>1</v>
      </c>
      <c r="U216">
        <f t="shared" si="31"/>
        <v>0</v>
      </c>
      <c r="V216">
        <f>SUM(U186:U216)</f>
        <v>0</v>
      </c>
      <c r="W216">
        <f t="shared" si="32"/>
        <v>0</v>
      </c>
      <c r="X216">
        <f>SUM(W186:W216)</f>
        <v>0</v>
      </c>
    </row>
    <row r="217" spans="1:23" ht="12.75">
      <c r="A217" s="40">
        <f t="shared" si="33"/>
        <v>40756</v>
      </c>
      <c r="B217" s="2">
        <v>29.2</v>
      </c>
      <c r="C217" s="2">
        <v>15.2</v>
      </c>
      <c r="D217" s="2">
        <v>22.2</v>
      </c>
      <c r="E217" s="39">
        <f t="shared" si="27"/>
        <v>14</v>
      </c>
      <c r="F217" s="2">
        <v>94</v>
      </c>
      <c r="G217" s="2">
        <v>44</v>
      </c>
      <c r="H217" s="2">
        <v>73</v>
      </c>
      <c r="I217" s="2">
        <v>0</v>
      </c>
      <c r="J217" s="2">
        <v>266</v>
      </c>
      <c r="K217" s="2">
        <v>1.6</v>
      </c>
      <c r="L217" s="2">
        <v>16.99</v>
      </c>
      <c r="M217">
        <f t="shared" si="34"/>
        <v>0</v>
      </c>
      <c r="O217">
        <f t="shared" si="28"/>
        <v>0</v>
      </c>
      <c r="Q217">
        <f t="shared" si="29"/>
        <v>0</v>
      </c>
      <c r="S217">
        <f t="shared" si="30"/>
        <v>0</v>
      </c>
      <c r="U217">
        <f t="shared" si="31"/>
        <v>0</v>
      </c>
      <c r="W217">
        <f t="shared" si="32"/>
        <v>0</v>
      </c>
    </row>
    <row r="218" spans="1:23" ht="12.75">
      <c r="A218" s="40">
        <f t="shared" si="33"/>
        <v>40757</v>
      </c>
      <c r="B218" s="2">
        <v>30.5</v>
      </c>
      <c r="C218" s="2">
        <v>15.6</v>
      </c>
      <c r="D218" s="2">
        <v>23.5</v>
      </c>
      <c r="E218" s="39">
        <f t="shared" si="27"/>
        <v>14.9</v>
      </c>
      <c r="F218" s="2">
        <v>98</v>
      </c>
      <c r="G218" s="2">
        <v>47</v>
      </c>
      <c r="H218" s="2">
        <v>74</v>
      </c>
      <c r="I218" s="2">
        <v>0</v>
      </c>
      <c r="J218" s="2">
        <v>289</v>
      </c>
      <c r="K218" s="2">
        <v>1.7</v>
      </c>
      <c r="L218" s="2">
        <v>17.11</v>
      </c>
      <c r="M218">
        <f t="shared" si="34"/>
        <v>0</v>
      </c>
      <c r="O218">
        <f t="shared" si="28"/>
        <v>0</v>
      </c>
      <c r="Q218">
        <f t="shared" si="29"/>
        <v>0</v>
      </c>
      <c r="S218">
        <f t="shared" si="30"/>
        <v>0</v>
      </c>
      <c r="U218">
        <f t="shared" si="31"/>
        <v>0</v>
      </c>
      <c r="W218">
        <f t="shared" si="32"/>
        <v>0</v>
      </c>
    </row>
    <row r="219" spans="1:23" ht="12.75">
      <c r="A219" s="40">
        <f t="shared" si="33"/>
        <v>40758</v>
      </c>
      <c r="B219" s="2">
        <v>32</v>
      </c>
      <c r="C219" s="2">
        <v>17.5</v>
      </c>
      <c r="D219" s="2">
        <v>24.8</v>
      </c>
      <c r="E219" s="39">
        <f t="shared" si="27"/>
        <v>14.5</v>
      </c>
      <c r="F219" s="2">
        <v>98</v>
      </c>
      <c r="G219" s="2">
        <v>48</v>
      </c>
      <c r="H219" s="2">
        <v>74</v>
      </c>
      <c r="I219" s="2">
        <v>0.3</v>
      </c>
      <c r="J219" s="2">
        <v>246</v>
      </c>
      <c r="K219" s="2">
        <v>1.7</v>
      </c>
      <c r="L219" s="2">
        <v>16.59</v>
      </c>
      <c r="M219">
        <f t="shared" si="34"/>
        <v>1</v>
      </c>
      <c r="O219">
        <f t="shared" si="28"/>
        <v>0</v>
      </c>
      <c r="Q219">
        <f t="shared" si="29"/>
        <v>0</v>
      </c>
      <c r="S219">
        <f t="shared" si="30"/>
        <v>0</v>
      </c>
      <c r="U219">
        <f t="shared" si="31"/>
        <v>0</v>
      </c>
      <c r="W219">
        <f t="shared" si="32"/>
        <v>0</v>
      </c>
    </row>
    <row r="220" spans="1:23" ht="12.75">
      <c r="A220" s="40">
        <f t="shared" si="33"/>
        <v>40759</v>
      </c>
      <c r="B220" s="2">
        <v>31</v>
      </c>
      <c r="C220" s="2">
        <v>18</v>
      </c>
      <c r="D220" s="2">
        <v>25</v>
      </c>
      <c r="E220" s="39">
        <f t="shared" si="27"/>
        <v>13</v>
      </c>
      <c r="F220" s="2">
        <v>88</v>
      </c>
      <c r="G220" s="2">
        <v>41</v>
      </c>
      <c r="H220" s="2">
        <v>68</v>
      </c>
      <c r="I220" s="2">
        <v>0</v>
      </c>
      <c r="J220" s="2">
        <v>254</v>
      </c>
      <c r="K220" s="2">
        <v>2.2</v>
      </c>
      <c r="L220" s="2">
        <v>16.95</v>
      </c>
      <c r="M220">
        <f t="shared" si="34"/>
        <v>0</v>
      </c>
      <c r="O220">
        <f t="shared" si="28"/>
        <v>0</v>
      </c>
      <c r="Q220">
        <f t="shared" si="29"/>
        <v>0</v>
      </c>
      <c r="S220">
        <f t="shared" si="30"/>
        <v>0</v>
      </c>
      <c r="U220">
        <f t="shared" si="31"/>
        <v>0</v>
      </c>
      <c r="W220">
        <f t="shared" si="32"/>
        <v>0</v>
      </c>
    </row>
    <row r="221" spans="1:23" ht="12.75">
      <c r="A221" s="40">
        <f t="shared" si="33"/>
        <v>40760</v>
      </c>
      <c r="B221" s="2">
        <v>32.6</v>
      </c>
      <c r="C221" s="2">
        <v>15.8</v>
      </c>
      <c r="D221" s="2">
        <v>24.2</v>
      </c>
      <c r="E221" s="39">
        <f t="shared" si="27"/>
        <v>16.8</v>
      </c>
      <c r="F221" s="2">
        <v>93</v>
      </c>
      <c r="G221" s="2">
        <v>41</v>
      </c>
      <c r="H221" s="2">
        <v>71</v>
      </c>
      <c r="I221" s="2">
        <v>0</v>
      </c>
      <c r="J221" s="2">
        <v>237</v>
      </c>
      <c r="K221" s="2">
        <v>1.5</v>
      </c>
      <c r="L221" s="2">
        <v>16.75</v>
      </c>
      <c r="M221">
        <f t="shared" si="34"/>
        <v>0</v>
      </c>
      <c r="O221">
        <f t="shared" si="28"/>
        <v>0</v>
      </c>
      <c r="Q221">
        <f t="shared" si="29"/>
        <v>0</v>
      </c>
      <c r="S221">
        <f t="shared" si="30"/>
        <v>0</v>
      </c>
      <c r="U221">
        <f t="shared" si="31"/>
        <v>0</v>
      </c>
      <c r="W221">
        <f t="shared" si="32"/>
        <v>0</v>
      </c>
    </row>
    <row r="222" spans="1:23" ht="12.75">
      <c r="A222" s="40">
        <f t="shared" si="33"/>
        <v>40761</v>
      </c>
      <c r="B222" s="2">
        <v>30.5</v>
      </c>
      <c r="C222" s="2">
        <v>18.8</v>
      </c>
      <c r="D222" s="2">
        <v>24.5</v>
      </c>
      <c r="E222" s="39">
        <f t="shared" si="27"/>
        <v>11.7</v>
      </c>
      <c r="F222" s="2">
        <v>94</v>
      </c>
      <c r="G222" s="2">
        <v>52</v>
      </c>
      <c r="H222" s="2">
        <v>76</v>
      </c>
      <c r="I222" s="2">
        <v>0</v>
      </c>
      <c r="J222" s="2">
        <v>236</v>
      </c>
      <c r="K222" s="2">
        <v>1.8</v>
      </c>
      <c r="L222" s="2">
        <v>16.22</v>
      </c>
      <c r="M222">
        <f t="shared" si="34"/>
        <v>0</v>
      </c>
      <c r="O222">
        <f t="shared" si="28"/>
        <v>0</v>
      </c>
      <c r="Q222">
        <f t="shared" si="29"/>
        <v>0</v>
      </c>
      <c r="S222">
        <f t="shared" si="30"/>
        <v>0</v>
      </c>
      <c r="U222">
        <f t="shared" si="31"/>
        <v>0</v>
      </c>
      <c r="W222">
        <f t="shared" si="32"/>
        <v>0</v>
      </c>
    </row>
    <row r="223" spans="1:23" ht="12.75">
      <c r="A223" s="40">
        <f t="shared" si="33"/>
        <v>40762</v>
      </c>
      <c r="B223" s="2">
        <v>30.1</v>
      </c>
      <c r="C223" s="2">
        <v>17</v>
      </c>
      <c r="D223" s="2">
        <v>23.7</v>
      </c>
      <c r="E223" s="39">
        <f t="shared" si="27"/>
        <v>13.100000000000001</v>
      </c>
      <c r="F223" s="2">
        <v>98</v>
      </c>
      <c r="G223" s="2">
        <v>54</v>
      </c>
      <c r="H223" s="2">
        <v>77</v>
      </c>
      <c r="I223" s="2">
        <v>0</v>
      </c>
      <c r="J223" s="2">
        <v>228</v>
      </c>
      <c r="K223" s="2">
        <v>2.1</v>
      </c>
      <c r="L223" s="2">
        <v>17.09</v>
      </c>
      <c r="M223">
        <f t="shared" si="34"/>
        <v>0</v>
      </c>
      <c r="O223">
        <f t="shared" si="28"/>
        <v>0</v>
      </c>
      <c r="Q223">
        <f t="shared" si="29"/>
        <v>0</v>
      </c>
      <c r="S223">
        <f t="shared" si="30"/>
        <v>0</v>
      </c>
      <c r="U223">
        <f t="shared" si="31"/>
        <v>0</v>
      </c>
      <c r="W223">
        <f t="shared" si="32"/>
        <v>0</v>
      </c>
    </row>
    <row r="224" spans="1:23" ht="12.75">
      <c r="A224" s="40">
        <f t="shared" si="33"/>
        <v>40763</v>
      </c>
      <c r="B224" s="2">
        <v>31.9</v>
      </c>
      <c r="C224" s="2">
        <v>17.2</v>
      </c>
      <c r="D224" s="2">
        <v>24.4</v>
      </c>
      <c r="E224" s="39">
        <f t="shared" si="27"/>
        <v>14.7</v>
      </c>
      <c r="F224" s="2">
        <v>93</v>
      </c>
      <c r="G224" s="2">
        <v>38</v>
      </c>
      <c r="H224" s="2">
        <v>74</v>
      </c>
      <c r="I224" s="2">
        <v>0</v>
      </c>
      <c r="J224" s="2">
        <v>221</v>
      </c>
      <c r="K224" s="2">
        <v>2</v>
      </c>
      <c r="L224" s="2">
        <v>16.94</v>
      </c>
      <c r="M224">
        <f t="shared" si="34"/>
        <v>0</v>
      </c>
      <c r="O224">
        <f t="shared" si="28"/>
        <v>0</v>
      </c>
      <c r="Q224">
        <f t="shared" si="29"/>
        <v>0</v>
      </c>
      <c r="S224">
        <f t="shared" si="30"/>
        <v>0</v>
      </c>
      <c r="U224">
        <f t="shared" si="31"/>
        <v>0</v>
      </c>
      <c r="W224">
        <f t="shared" si="32"/>
        <v>0</v>
      </c>
    </row>
    <row r="225" spans="1:23" ht="12.75">
      <c r="A225" s="40">
        <f t="shared" si="33"/>
        <v>40764</v>
      </c>
      <c r="B225" s="2">
        <v>30.5</v>
      </c>
      <c r="C225" s="2">
        <v>18.3</v>
      </c>
      <c r="D225" s="2">
        <v>24</v>
      </c>
      <c r="E225" s="39">
        <f t="shared" si="27"/>
        <v>12.2</v>
      </c>
      <c r="F225" s="2">
        <v>93</v>
      </c>
      <c r="G225" s="2">
        <v>54</v>
      </c>
      <c r="H225" s="2">
        <v>76</v>
      </c>
      <c r="I225" s="2">
        <v>0</v>
      </c>
      <c r="J225" s="2">
        <v>228</v>
      </c>
      <c r="K225" s="2">
        <v>2.2</v>
      </c>
      <c r="L225" s="2">
        <v>14.24</v>
      </c>
      <c r="M225">
        <f t="shared" si="34"/>
        <v>0</v>
      </c>
      <c r="O225">
        <f t="shared" si="28"/>
        <v>0</v>
      </c>
      <c r="Q225">
        <f t="shared" si="29"/>
        <v>0</v>
      </c>
      <c r="S225">
        <f t="shared" si="30"/>
        <v>0</v>
      </c>
      <c r="U225">
        <f t="shared" si="31"/>
        <v>0</v>
      </c>
      <c r="W225">
        <f t="shared" si="32"/>
        <v>0</v>
      </c>
    </row>
    <row r="226" spans="1:23" ht="12.75">
      <c r="A226" s="40">
        <f t="shared" si="33"/>
        <v>40765</v>
      </c>
      <c r="B226" s="2">
        <v>31.1</v>
      </c>
      <c r="C226" s="2">
        <v>16.8</v>
      </c>
      <c r="D226" s="2">
        <v>23.9</v>
      </c>
      <c r="E226" s="39">
        <f t="shared" si="27"/>
        <v>14.3</v>
      </c>
      <c r="F226" s="2">
        <v>96</v>
      </c>
      <c r="G226" s="2">
        <v>32</v>
      </c>
      <c r="H226" s="2">
        <v>56</v>
      </c>
      <c r="I226" s="2">
        <v>0</v>
      </c>
      <c r="J226" s="2">
        <v>61</v>
      </c>
      <c r="K226" s="2">
        <v>3</v>
      </c>
      <c r="L226" s="2">
        <v>16.33</v>
      </c>
      <c r="M226">
        <f t="shared" si="34"/>
        <v>0</v>
      </c>
      <c r="O226">
        <f t="shared" si="28"/>
        <v>0</v>
      </c>
      <c r="Q226">
        <f t="shared" si="29"/>
        <v>0</v>
      </c>
      <c r="S226">
        <f t="shared" si="30"/>
        <v>0</v>
      </c>
      <c r="U226">
        <f t="shared" si="31"/>
        <v>0</v>
      </c>
      <c r="W226">
        <f t="shared" si="32"/>
        <v>0</v>
      </c>
    </row>
    <row r="227" spans="1:23" ht="12.75">
      <c r="A227" s="40">
        <f t="shared" si="33"/>
        <v>40766</v>
      </c>
      <c r="B227" s="2">
        <v>31.2</v>
      </c>
      <c r="C227" s="2">
        <v>16.6</v>
      </c>
      <c r="D227" s="2">
        <v>24.2</v>
      </c>
      <c r="E227" s="39">
        <f t="shared" si="27"/>
        <v>14.599999999999998</v>
      </c>
      <c r="F227" s="2">
        <v>87</v>
      </c>
      <c r="G227" s="2">
        <v>28</v>
      </c>
      <c r="H227" s="2">
        <v>51</v>
      </c>
      <c r="I227" s="2">
        <v>0</v>
      </c>
      <c r="J227" s="2">
        <v>55</v>
      </c>
      <c r="K227" s="2">
        <v>2.6</v>
      </c>
      <c r="L227" s="2">
        <v>17.7</v>
      </c>
      <c r="M227">
        <f t="shared" si="34"/>
        <v>0</v>
      </c>
      <c r="O227">
        <f t="shared" si="28"/>
        <v>0</v>
      </c>
      <c r="Q227">
        <f t="shared" si="29"/>
        <v>0</v>
      </c>
      <c r="S227">
        <f t="shared" si="30"/>
        <v>0</v>
      </c>
      <c r="U227">
        <f t="shared" si="31"/>
        <v>0</v>
      </c>
      <c r="W227">
        <f t="shared" si="32"/>
        <v>0</v>
      </c>
    </row>
    <row r="228" spans="1:23" ht="12.75">
      <c r="A228" s="40">
        <f t="shared" si="33"/>
        <v>40767</v>
      </c>
      <c r="B228" s="2">
        <v>30.6</v>
      </c>
      <c r="C228" s="2">
        <v>13.1</v>
      </c>
      <c r="D228" s="2">
        <v>22.3</v>
      </c>
      <c r="E228" s="39">
        <f t="shared" si="27"/>
        <v>17.5</v>
      </c>
      <c r="F228" s="2">
        <v>94</v>
      </c>
      <c r="G228" s="2">
        <v>40</v>
      </c>
      <c r="H228" s="2">
        <v>69</v>
      </c>
      <c r="I228" s="2">
        <v>0</v>
      </c>
      <c r="J228" s="2">
        <v>257</v>
      </c>
      <c r="K228" s="2">
        <v>1.6</v>
      </c>
      <c r="L228" s="2">
        <v>16.82</v>
      </c>
      <c r="M228">
        <f t="shared" si="34"/>
        <v>0</v>
      </c>
      <c r="O228">
        <f t="shared" si="28"/>
        <v>0</v>
      </c>
      <c r="Q228">
        <f t="shared" si="29"/>
        <v>0</v>
      </c>
      <c r="S228">
        <f t="shared" si="30"/>
        <v>0</v>
      </c>
      <c r="U228">
        <f t="shared" si="31"/>
        <v>0</v>
      </c>
      <c r="W228">
        <f t="shared" si="32"/>
        <v>0</v>
      </c>
    </row>
    <row r="229" spans="1:23" ht="12.75">
      <c r="A229" s="40">
        <f t="shared" si="33"/>
        <v>40768</v>
      </c>
      <c r="B229" s="2">
        <v>29.8</v>
      </c>
      <c r="C229" s="2">
        <v>15.3</v>
      </c>
      <c r="D229" s="2">
        <v>22.6</v>
      </c>
      <c r="E229" s="39">
        <f t="shared" si="27"/>
        <v>14.5</v>
      </c>
      <c r="F229" s="2">
        <v>91</v>
      </c>
      <c r="G229" s="2">
        <v>45</v>
      </c>
      <c r="H229" s="2">
        <v>71</v>
      </c>
      <c r="I229" s="2">
        <v>0</v>
      </c>
      <c r="J229" s="2">
        <v>242</v>
      </c>
      <c r="K229" s="2">
        <v>2.1</v>
      </c>
      <c r="L229" s="2">
        <v>16.69</v>
      </c>
      <c r="M229">
        <f t="shared" si="34"/>
        <v>0</v>
      </c>
      <c r="O229">
        <f t="shared" si="28"/>
        <v>0</v>
      </c>
      <c r="Q229">
        <f t="shared" si="29"/>
        <v>0</v>
      </c>
      <c r="S229">
        <f t="shared" si="30"/>
        <v>0</v>
      </c>
      <c r="U229">
        <f t="shared" si="31"/>
        <v>0</v>
      </c>
      <c r="W229">
        <f t="shared" si="32"/>
        <v>0</v>
      </c>
    </row>
    <row r="230" spans="1:23" ht="12.75">
      <c r="A230" s="40">
        <f t="shared" si="33"/>
        <v>40769</v>
      </c>
      <c r="B230" s="2">
        <v>31.3</v>
      </c>
      <c r="C230" s="2">
        <v>15.6</v>
      </c>
      <c r="D230" s="2">
        <v>23.5</v>
      </c>
      <c r="E230" s="39">
        <f t="shared" si="27"/>
        <v>15.700000000000001</v>
      </c>
      <c r="F230" s="2">
        <v>94</v>
      </c>
      <c r="G230" s="2">
        <v>48</v>
      </c>
      <c r="H230" s="2">
        <v>73</v>
      </c>
      <c r="I230" s="2">
        <v>0</v>
      </c>
      <c r="J230" s="2">
        <v>245</v>
      </c>
      <c r="K230" s="2">
        <v>1.6</v>
      </c>
      <c r="L230" s="2">
        <v>16.39</v>
      </c>
      <c r="M230">
        <f t="shared" si="34"/>
        <v>0</v>
      </c>
      <c r="O230">
        <f t="shared" si="28"/>
        <v>0</v>
      </c>
      <c r="Q230">
        <f t="shared" si="29"/>
        <v>0</v>
      </c>
      <c r="S230">
        <f t="shared" si="30"/>
        <v>0</v>
      </c>
      <c r="U230">
        <f t="shared" si="31"/>
        <v>0</v>
      </c>
      <c r="W230">
        <f t="shared" si="32"/>
        <v>0</v>
      </c>
    </row>
    <row r="231" spans="1:23" ht="12.75">
      <c r="A231" s="40">
        <f t="shared" si="33"/>
        <v>40770</v>
      </c>
      <c r="B231" s="2">
        <v>31.9</v>
      </c>
      <c r="C231" s="2">
        <v>16.5</v>
      </c>
      <c r="D231" s="2">
        <v>24.2</v>
      </c>
      <c r="E231" s="39">
        <f t="shared" si="27"/>
        <v>15.399999999999999</v>
      </c>
      <c r="F231" s="2">
        <v>98</v>
      </c>
      <c r="G231" s="2">
        <v>40</v>
      </c>
      <c r="H231" s="2">
        <v>73</v>
      </c>
      <c r="I231" s="2">
        <v>0</v>
      </c>
      <c r="J231" s="2">
        <v>270</v>
      </c>
      <c r="K231" s="2">
        <v>1.6</v>
      </c>
      <c r="L231" s="2">
        <v>16.22</v>
      </c>
      <c r="M231">
        <f t="shared" si="34"/>
        <v>0</v>
      </c>
      <c r="O231">
        <f t="shared" si="28"/>
        <v>0</v>
      </c>
      <c r="Q231">
        <f t="shared" si="29"/>
        <v>0</v>
      </c>
      <c r="S231">
        <f t="shared" si="30"/>
        <v>0</v>
      </c>
      <c r="U231">
        <f t="shared" si="31"/>
        <v>0</v>
      </c>
      <c r="W231">
        <f t="shared" si="32"/>
        <v>0</v>
      </c>
    </row>
    <row r="232" spans="1:23" ht="12.75">
      <c r="A232" s="40">
        <f t="shared" si="33"/>
        <v>40771</v>
      </c>
      <c r="B232" s="2">
        <v>33.1</v>
      </c>
      <c r="C232" s="2">
        <v>18.2</v>
      </c>
      <c r="D232" s="2">
        <v>25.5</v>
      </c>
      <c r="E232" s="39">
        <f t="shared" si="27"/>
        <v>14.900000000000002</v>
      </c>
      <c r="F232" s="2">
        <v>92</v>
      </c>
      <c r="G232" s="2">
        <v>44</v>
      </c>
      <c r="H232" s="2">
        <v>72</v>
      </c>
      <c r="I232" s="2">
        <v>0</v>
      </c>
      <c r="J232" s="2">
        <v>252</v>
      </c>
      <c r="K232" s="2">
        <v>1.7</v>
      </c>
      <c r="L232" s="2">
        <v>16.27</v>
      </c>
      <c r="M232">
        <f t="shared" si="34"/>
        <v>0</v>
      </c>
      <c r="O232">
        <f t="shared" si="28"/>
        <v>0</v>
      </c>
      <c r="Q232">
        <f t="shared" si="29"/>
        <v>0</v>
      </c>
      <c r="S232">
        <f t="shared" si="30"/>
        <v>0</v>
      </c>
      <c r="U232">
        <f t="shared" si="31"/>
        <v>0</v>
      </c>
      <c r="W232">
        <f t="shared" si="32"/>
        <v>0</v>
      </c>
    </row>
    <row r="233" spans="1:23" ht="12.75">
      <c r="A233" s="40">
        <f t="shared" si="33"/>
        <v>40772</v>
      </c>
      <c r="B233" s="2">
        <v>34.3</v>
      </c>
      <c r="C233" s="2">
        <v>18.7</v>
      </c>
      <c r="D233" s="2">
        <v>25.6</v>
      </c>
      <c r="E233" s="39">
        <f t="shared" si="27"/>
        <v>15.599999999999998</v>
      </c>
      <c r="F233" s="2">
        <v>98</v>
      </c>
      <c r="G233" s="2">
        <v>49</v>
      </c>
      <c r="H233" s="2">
        <v>74</v>
      </c>
      <c r="I233" s="2">
        <v>0</v>
      </c>
      <c r="J233" s="2">
        <v>247</v>
      </c>
      <c r="K233" s="2">
        <v>1.4</v>
      </c>
      <c r="L233" s="2">
        <v>15.73</v>
      </c>
      <c r="M233">
        <f t="shared" si="34"/>
        <v>0</v>
      </c>
      <c r="O233">
        <f t="shared" si="28"/>
        <v>0</v>
      </c>
      <c r="Q233">
        <f t="shared" si="29"/>
        <v>0</v>
      </c>
      <c r="S233">
        <f t="shared" si="30"/>
        <v>0</v>
      </c>
      <c r="U233">
        <f t="shared" si="31"/>
        <v>0</v>
      </c>
      <c r="W233">
        <f t="shared" si="32"/>
        <v>0</v>
      </c>
    </row>
    <row r="234" spans="1:23" ht="12.75">
      <c r="A234" s="40">
        <f t="shared" si="33"/>
        <v>40773</v>
      </c>
      <c r="B234" s="2">
        <v>34.7</v>
      </c>
      <c r="C234" s="2">
        <v>16.5</v>
      </c>
      <c r="D234" s="2">
        <v>25.4</v>
      </c>
      <c r="E234" s="39">
        <f t="shared" si="27"/>
        <v>18.200000000000003</v>
      </c>
      <c r="F234" s="2">
        <v>98</v>
      </c>
      <c r="G234" s="2">
        <v>35</v>
      </c>
      <c r="H234" s="2">
        <v>69</v>
      </c>
      <c r="I234" s="2">
        <v>0</v>
      </c>
      <c r="J234" s="2">
        <v>252</v>
      </c>
      <c r="K234" s="2">
        <v>1.4</v>
      </c>
      <c r="L234" s="2">
        <v>16.03</v>
      </c>
      <c r="M234">
        <f t="shared" si="34"/>
        <v>0</v>
      </c>
      <c r="O234">
        <f t="shared" si="28"/>
        <v>0</v>
      </c>
      <c r="Q234">
        <f t="shared" si="29"/>
        <v>0</v>
      </c>
      <c r="S234">
        <f t="shared" si="30"/>
        <v>0</v>
      </c>
      <c r="U234">
        <f t="shared" si="31"/>
        <v>0</v>
      </c>
      <c r="W234">
        <f t="shared" si="32"/>
        <v>0</v>
      </c>
    </row>
    <row r="235" spans="1:23" ht="12.75">
      <c r="A235" s="40">
        <f t="shared" si="33"/>
        <v>40774</v>
      </c>
      <c r="B235" s="2">
        <v>34.4</v>
      </c>
      <c r="C235" s="2">
        <v>16.5</v>
      </c>
      <c r="D235" s="2">
        <v>25.3</v>
      </c>
      <c r="E235" s="39">
        <f t="shared" si="27"/>
        <v>17.9</v>
      </c>
      <c r="F235" s="2">
        <v>92</v>
      </c>
      <c r="G235" s="2">
        <v>33</v>
      </c>
      <c r="H235" s="2">
        <v>66</v>
      </c>
      <c r="I235" s="2">
        <v>0</v>
      </c>
      <c r="J235" s="2">
        <v>249</v>
      </c>
      <c r="K235" s="2">
        <v>1.3</v>
      </c>
      <c r="L235" s="2">
        <v>15.9</v>
      </c>
      <c r="M235">
        <f t="shared" si="34"/>
        <v>0</v>
      </c>
      <c r="O235">
        <f t="shared" si="28"/>
        <v>0</v>
      </c>
      <c r="Q235">
        <f t="shared" si="29"/>
        <v>0</v>
      </c>
      <c r="S235">
        <f t="shared" si="30"/>
        <v>0</v>
      </c>
      <c r="U235">
        <f t="shared" si="31"/>
        <v>0</v>
      </c>
      <c r="W235">
        <f t="shared" si="32"/>
        <v>0</v>
      </c>
    </row>
    <row r="236" spans="1:23" ht="12.75">
      <c r="A236" s="40">
        <f t="shared" si="33"/>
        <v>40775</v>
      </c>
      <c r="B236" s="2">
        <v>36.1</v>
      </c>
      <c r="C236" s="2">
        <v>17</v>
      </c>
      <c r="D236" s="2">
        <v>26.4</v>
      </c>
      <c r="E236" s="39">
        <f t="shared" si="27"/>
        <v>19.1</v>
      </c>
      <c r="F236" s="2">
        <v>91</v>
      </c>
      <c r="G236" s="2">
        <v>40</v>
      </c>
      <c r="H236" s="2">
        <v>66</v>
      </c>
      <c r="I236" s="2">
        <v>0</v>
      </c>
      <c r="J236" s="2">
        <v>250</v>
      </c>
      <c r="K236" s="2">
        <v>1.4</v>
      </c>
      <c r="L236" s="2">
        <v>15.35</v>
      </c>
      <c r="M236">
        <f t="shared" si="34"/>
        <v>0</v>
      </c>
      <c r="O236">
        <f t="shared" si="28"/>
        <v>0</v>
      </c>
      <c r="Q236">
        <f t="shared" si="29"/>
        <v>0</v>
      </c>
      <c r="S236">
        <f t="shared" si="30"/>
        <v>0</v>
      </c>
      <c r="U236">
        <f t="shared" si="31"/>
        <v>0</v>
      </c>
      <c r="W236">
        <f t="shared" si="32"/>
        <v>0</v>
      </c>
    </row>
    <row r="237" spans="1:23" ht="12.75">
      <c r="A237" s="40">
        <f t="shared" si="33"/>
        <v>40776</v>
      </c>
      <c r="B237" s="2">
        <v>38.5</v>
      </c>
      <c r="C237" s="2">
        <v>18</v>
      </c>
      <c r="D237" s="2">
        <v>28</v>
      </c>
      <c r="E237" s="39">
        <f t="shared" si="27"/>
        <v>20.5</v>
      </c>
      <c r="F237" s="2">
        <v>92</v>
      </c>
      <c r="G237" s="2">
        <v>27</v>
      </c>
      <c r="H237" s="2">
        <v>62</v>
      </c>
      <c r="I237" s="2">
        <v>0</v>
      </c>
      <c r="J237" s="2">
        <v>245</v>
      </c>
      <c r="K237" s="2">
        <v>1.4</v>
      </c>
      <c r="L237" s="2">
        <v>15.39</v>
      </c>
      <c r="M237">
        <f t="shared" si="34"/>
        <v>0</v>
      </c>
      <c r="O237">
        <f t="shared" si="28"/>
        <v>0</v>
      </c>
      <c r="Q237">
        <f t="shared" si="29"/>
        <v>0</v>
      </c>
      <c r="S237">
        <f t="shared" si="30"/>
        <v>0</v>
      </c>
      <c r="U237">
        <f t="shared" si="31"/>
        <v>0</v>
      </c>
      <c r="W237">
        <f t="shared" si="32"/>
        <v>0</v>
      </c>
    </row>
    <row r="238" spans="1:23" ht="12.75">
      <c r="A238" s="40">
        <f t="shared" si="33"/>
        <v>40777</v>
      </c>
      <c r="B238" s="2">
        <v>38.8</v>
      </c>
      <c r="C238" s="2">
        <v>16.8</v>
      </c>
      <c r="D238" s="2">
        <v>27.3</v>
      </c>
      <c r="E238" s="39">
        <f t="shared" si="27"/>
        <v>21.999999999999996</v>
      </c>
      <c r="F238" s="2">
        <v>86</v>
      </c>
      <c r="G238" s="2">
        <v>25</v>
      </c>
      <c r="H238" s="2">
        <v>56</v>
      </c>
      <c r="I238" s="2">
        <v>0</v>
      </c>
      <c r="J238" s="2">
        <v>14</v>
      </c>
      <c r="K238" s="2">
        <v>1.5</v>
      </c>
      <c r="L238" s="2">
        <v>16.01</v>
      </c>
      <c r="M238">
        <f t="shared" si="34"/>
        <v>0</v>
      </c>
      <c r="O238">
        <f t="shared" si="28"/>
        <v>0</v>
      </c>
      <c r="Q238">
        <f t="shared" si="29"/>
        <v>0</v>
      </c>
      <c r="S238">
        <f t="shared" si="30"/>
        <v>0</v>
      </c>
      <c r="U238">
        <f t="shared" si="31"/>
        <v>0</v>
      </c>
      <c r="W238">
        <f t="shared" si="32"/>
        <v>0</v>
      </c>
    </row>
    <row r="239" spans="1:23" ht="12.75">
      <c r="A239" s="40">
        <f t="shared" si="33"/>
        <v>40778</v>
      </c>
      <c r="B239" s="2">
        <v>36.8</v>
      </c>
      <c r="C239" s="2">
        <v>16.2</v>
      </c>
      <c r="D239" s="2">
        <v>26.3</v>
      </c>
      <c r="E239" s="39">
        <f t="shared" si="27"/>
        <v>20.599999999999998</v>
      </c>
      <c r="F239" s="2">
        <v>90</v>
      </c>
      <c r="G239" s="2">
        <v>24</v>
      </c>
      <c r="H239" s="2">
        <v>61</v>
      </c>
      <c r="I239" s="2">
        <v>0</v>
      </c>
      <c r="J239" s="2">
        <v>234</v>
      </c>
      <c r="K239" s="2">
        <v>1.6</v>
      </c>
      <c r="L239" s="2">
        <v>15.65</v>
      </c>
      <c r="M239">
        <f t="shared" si="34"/>
        <v>0</v>
      </c>
      <c r="O239">
        <f t="shared" si="28"/>
        <v>0</v>
      </c>
      <c r="Q239">
        <f t="shared" si="29"/>
        <v>0</v>
      </c>
      <c r="S239">
        <f t="shared" si="30"/>
        <v>0</v>
      </c>
      <c r="U239">
        <f t="shared" si="31"/>
        <v>0</v>
      </c>
      <c r="W239">
        <f t="shared" si="32"/>
        <v>0</v>
      </c>
    </row>
    <row r="240" spans="1:23" ht="12.75">
      <c r="A240" s="40">
        <f t="shared" si="33"/>
        <v>40779</v>
      </c>
      <c r="B240" s="2">
        <v>35.6</v>
      </c>
      <c r="C240" s="2">
        <v>16.4</v>
      </c>
      <c r="D240" s="2">
        <v>25.9</v>
      </c>
      <c r="E240" s="39">
        <f t="shared" si="27"/>
        <v>19.200000000000003</v>
      </c>
      <c r="F240" s="2">
        <v>93</v>
      </c>
      <c r="G240" s="2">
        <v>33</v>
      </c>
      <c r="H240" s="2">
        <v>67</v>
      </c>
      <c r="I240" s="2">
        <v>0</v>
      </c>
      <c r="J240" s="2">
        <v>233</v>
      </c>
      <c r="K240" s="2">
        <v>1.5</v>
      </c>
      <c r="L240" s="2">
        <v>14.93</v>
      </c>
      <c r="M240">
        <f t="shared" si="34"/>
        <v>0</v>
      </c>
      <c r="O240">
        <f t="shared" si="28"/>
        <v>0</v>
      </c>
      <c r="Q240">
        <f t="shared" si="29"/>
        <v>0</v>
      </c>
      <c r="S240">
        <f t="shared" si="30"/>
        <v>0</v>
      </c>
      <c r="U240">
        <f t="shared" si="31"/>
        <v>0</v>
      </c>
      <c r="W240">
        <f t="shared" si="32"/>
        <v>0</v>
      </c>
    </row>
    <row r="241" spans="1:23" ht="12.75">
      <c r="A241" s="40">
        <f t="shared" si="33"/>
        <v>40780</v>
      </c>
      <c r="B241" s="2">
        <v>37.2</v>
      </c>
      <c r="C241" s="2">
        <v>18.1</v>
      </c>
      <c r="D241" s="2">
        <v>26.9</v>
      </c>
      <c r="E241" s="39">
        <f t="shared" si="27"/>
        <v>19.1</v>
      </c>
      <c r="F241" s="2">
        <v>93</v>
      </c>
      <c r="G241" s="2">
        <v>36</v>
      </c>
      <c r="H241" s="2">
        <v>70</v>
      </c>
      <c r="I241" s="2">
        <v>0</v>
      </c>
      <c r="J241" s="2">
        <v>262</v>
      </c>
      <c r="K241" s="2">
        <v>1.3</v>
      </c>
      <c r="L241" s="2">
        <v>14.85</v>
      </c>
      <c r="M241">
        <f t="shared" si="34"/>
        <v>0</v>
      </c>
      <c r="O241">
        <f t="shared" si="28"/>
        <v>0</v>
      </c>
      <c r="Q241">
        <f t="shared" si="29"/>
        <v>0</v>
      </c>
      <c r="S241">
        <f t="shared" si="30"/>
        <v>0</v>
      </c>
      <c r="U241">
        <f t="shared" si="31"/>
        <v>0</v>
      </c>
      <c r="W241">
        <f t="shared" si="32"/>
        <v>0</v>
      </c>
    </row>
    <row r="242" spans="1:23" ht="12.75">
      <c r="A242" s="40">
        <f t="shared" si="33"/>
        <v>40781</v>
      </c>
      <c r="B242" s="2">
        <v>38.3</v>
      </c>
      <c r="C242" s="2">
        <v>18.8</v>
      </c>
      <c r="D242" s="2">
        <v>27.4</v>
      </c>
      <c r="E242" s="39">
        <f t="shared" si="27"/>
        <v>19.499999999999996</v>
      </c>
      <c r="F242" s="2">
        <v>94</v>
      </c>
      <c r="G242" s="2">
        <v>31</v>
      </c>
      <c r="H242" s="2">
        <v>69</v>
      </c>
      <c r="I242" s="2">
        <v>0</v>
      </c>
      <c r="J242" s="2">
        <v>251</v>
      </c>
      <c r="K242" s="2">
        <v>1.6</v>
      </c>
      <c r="L242" s="2">
        <v>14.96</v>
      </c>
      <c r="M242">
        <f t="shared" si="34"/>
        <v>0</v>
      </c>
      <c r="O242">
        <f t="shared" si="28"/>
        <v>0</v>
      </c>
      <c r="Q242">
        <f t="shared" si="29"/>
        <v>0</v>
      </c>
      <c r="S242">
        <f t="shared" si="30"/>
        <v>0</v>
      </c>
      <c r="U242">
        <f t="shared" si="31"/>
        <v>0</v>
      </c>
      <c r="W242">
        <f t="shared" si="32"/>
        <v>0</v>
      </c>
    </row>
    <row r="243" spans="1:23" ht="12.75">
      <c r="A243" s="40">
        <f t="shared" si="33"/>
        <v>40782</v>
      </c>
      <c r="B243" s="2">
        <v>35.7</v>
      </c>
      <c r="C243" s="2">
        <v>17.5</v>
      </c>
      <c r="D243" s="2">
        <v>26.2</v>
      </c>
      <c r="E243" s="39">
        <f t="shared" si="27"/>
        <v>18.200000000000003</v>
      </c>
      <c r="F243" s="2">
        <v>91</v>
      </c>
      <c r="G243" s="2">
        <v>31</v>
      </c>
      <c r="H243" s="2">
        <v>69</v>
      </c>
      <c r="I243" s="2">
        <v>0</v>
      </c>
      <c r="J243" s="2">
        <v>239</v>
      </c>
      <c r="K243" s="2">
        <v>2.1</v>
      </c>
      <c r="L243" s="2">
        <v>14.85</v>
      </c>
      <c r="M243">
        <f t="shared" si="34"/>
        <v>0</v>
      </c>
      <c r="O243">
        <f t="shared" si="28"/>
        <v>0</v>
      </c>
      <c r="Q243">
        <f t="shared" si="29"/>
        <v>0</v>
      </c>
      <c r="S243">
        <f t="shared" si="30"/>
        <v>0</v>
      </c>
      <c r="U243">
        <f t="shared" si="31"/>
        <v>0</v>
      </c>
      <c r="W243">
        <f t="shared" si="32"/>
        <v>0</v>
      </c>
    </row>
    <row r="244" spans="1:23" ht="12.75">
      <c r="A244" s="40">
        <f t="shared" si="33"/>
        <v>40783</v>
      </c>
      <c r="B244" s="2">
        <v>31.5</v>
      </c>
      <c r="C244" s="2">
        <v>18.3</v>
      </c>
      <c r="D244" s="2">
        <v>24.7</v>
      </c>
      <c r="E244" s="39">
        <f t="shared" si="27"/>
        <v>13.2</v>
      </c>
      <c r="F244" s="2">
        <v>93</v>
      </c>
      <c r="G244" s="2">
        <v>49</v>
      </c>
      <c r="H244" s="2">
        <v>72</v>
      </c>
      <c r="I244" s="2">
        <v>0</v>
      </c>
      <c r="J244" s="2">
        <v>230</v>
      </c>
      <c r="K244" s="2">
        <v>1.7</v>
      </c>
      <c r="L244" s="2">
        <v>13.41</v>
      </c>
      <c r="M244">
        <f t="shared" si="34"/>
        <v>0</v>
      </c>
      <c r="O244">
        <f t="shared" si="28"/>
        <v>0</v>
      </c>
      <c r="Q244">
        <f t="shared" si="29"/>
        <v>0</v>
      </c>
      <c r="S244">
        <f t="shared" si="30"/>
        <v>0</v>
      </c>
      <c r="U244">
        <f t="shared" si="31"/>
        <v>0</v>
      </c>
      <c r="W244">
        <f t="shared" si="32"/>
        <v>0</v>
      </c>
    </row>
    <row r="245" spans="1:23" ht="12.75">
      <c r="A245" s="40">
        <f t="shared" si="33"/>
        <v>40784</v>
      </c>
      <c r="B245" s="2">
        <v>29.5</v>
      </c>
      <c r="C245" s="2">
        <v>15.9</v>
      </c>
      <c r="D245" s="2">
        <v>22.9</v>
      </c>
      <c r="E245" s="39">
        <f t="shared" si="27"/>
        <v>13.6</v>
      </c>
      <c r="F245" s="2">
        <v>91</v>
      </c>
      <c r="G245" s="2">
        <v>47</v>
      </c>
      <c r="H245" s="2">
        <v>69</v>
      </c>
      <c r="I245" s="2">
        <v>0</v>
      </c>
      <c r="J245" s="2">
        <v>230</v>
      </c>
      <c r="K245" s="2">
        <v>2</v>
      </c>
      <c r="L245" s="2">
        <v>14.8</v>
      </c>
      <c r="M245">
        <f t="shared" si="34"/>
        <v>0</v>
      </c>
      <c r="O245">
        <f t="shared" si="28"/>
        <v>0</v>
      </c>
      <c r="Q245">
        <f t="shared" si="29"/>
        <v>0</v>
      </c>
      <c r="S245">
        <f t="shared" si="30"/>
        <v>0</v>
      </c>
      <c r="U245">
        <f t="shared" si="31"/>
        <v>0</v>
      </c>
      <c r="W245">
        <f t="shared" si="32"/>
        <v>0</v>
      </c>
    </row>
    <row r="246" spans="1:23" ht="12.75">
      <c r="A246" s="40">
        <f t="shared" si="33"/>
        <v>40785</v>
      </c>
      <c r="B246" s="2">
        <v>29.4</v>
      </c>
      <c r="C246" s="2">
        <v>17</v>
      </c>
      <c r="D246" s="2">
        <v>22.9</v>
      </c>
      <c r="E246" s="39">
        <f t="shared" si="27"/>
        <v>12.399999999999999</v>
      </c>
      <c r="F246" s="2">
        <v>89</v>
      </c>
      <c r="G246" s="2">
        <v>51</v>
      </c>
      <c r="H246" s="2">
        <v>71</v>
      </c>
      <c r="I246" s="2">
        <v>0</v>
      </c>
      <c r="J246" s="2">
        <v>227</v>
      </c>
      <c r="K246" s="2">
        <v>2.2</v>
      </c>
      <c r="L246" s="2">
        <v>12.94</v>
      </c>
      <c r="M246">
        <f t="shared" si="34"/>
        <v>0</v>
      </c>
      <c r="O246">
        <f t="shared" si="28"/>
        <v>0</v>
      </c>
      <c r="Q246">
        <f t="shared" si="29"/>
        <v>0</v>
      </c>
      <c r="S246">
        <f t="shared" si="30"/>
        <v>0</v>
      </c>
      <c r="U246">
        <f t="shared" si="31"/>
        <v>0</v>
      </c>
      <c r="W246">
        <f t="shared" si="32"/>
        <v>0</v>
      </c>
    </row>
    <row r="247" spans="1:24" ht="12.75">
      <c r="A247" s="40">
        <f t="shared" si="33"/>
        <v>40786</v>
      </c>
      <c r="B247" s="2">
        <v>31.2</v>
      </c>
      <c r="C247" s="2">
        <v>17.5</v>
      </c>
      <c r="D247" s="2">
        <v>24</v>
      </c>
      <c r="E247" s="39">
        <f t="shared" si="27"/>
        <v>13.7</v>
      </c>
      <c r="F247" s="2">
        <v>91</v>
      </c>
      <c r="G247" s="2">
        <v>38</v>
      </c>
      <c r="H247" s="2">
        <v>71</v>
      </c>
      <c r="I247" s="2">
        <v>0</v>
      </c>
      <c r="J247" s="2">
        <v>242</v>
      </c>
      <c r="K247" s="2">
        <v>2</v>
      </c>
      <c r="L247" s="2">
        <v>15</v>
      </c>
      <c r="M247">
        <f t="shared" si="34"/>
        <v>0</v>
      </c>
      <c r="N247">
        <f>SUM(M217:M247)</f>
        <v>1</v>
      </c>
      <c r="O247">
        <f t="shared" si="28"/>
        <v>0</v>
      </c>
      <c r="P247">
        <f>SUM(O217:O247)</f>
        <v>0</v>
      </c>
      <c r="Q247">
        <f t="shared" si="29"/>
        <v>0</v>
      </c>
      <c r="R247">
        <f>SUM(Q217:Q247)</f>
        <v>0</v>
      </c>
      <c r="S247">
        <f t="shared" si="30"/>
        <v>0</v>
      </c>
      <c r="T247">
        <f>SUM(S217:S247)</f>
        <v>0</v>
      </c>
      <c r="U247">
        <f t="shared" si="31"/>
        <v>0</v>
      </c>
      <c r="V247">
        <f>SUM(U217:U247)</f>
        <v>0</v>
      </c>
      <c r="W247">
        <f t="shared" si="32"/>
        <v>0</v>
      </c>
      <c r="X247">
        <f>SUM(W217:W247)</f>
        <v>0</v>
      </c>
    </row>
    <row r="248" spans="1:23" ht="12.75">
      <c r="A248" s="40">
        <f t="shared" si="33"/>
        <v>40787</v>
      </c>
      <c r="B248" s="2">
        <v>33.1</v>
      </c>
      <c r="C248" s="2">
        <v>16.7</v>
      </c>
      <c r="D248" s="2">
        <v>23.7</v>
      </c>
      <c r="E248" s="39">
        <f t="shared" si="27"/>
        <v>16.400000000000002</v>
      </c>
      <c r="F248" s="2">
        <v>91</v>
      </c>
      <c r="G248" s="2">
        <v>33</v>
      </c>
      <c r="H248" s="2">
        <v>72</v>
      </c>
      <c r="I248" s="2">
        <v>0</v>
      </c>
      <c r="J248" s="2">
        <v>222</v>
      </c>
      <c r="K248" s="2">
        <v>1.8</v>
      </c>
      <c r="L248" s="2">
        <v>14.24</v>
      </c>
      <c r="M248">
        <f t="shared" si="34"/>
        <v>0</v>
      </c>
      <c r="O248">
        <f t="shared" si="28"/>
        <v>0</v>
      </c>
      <c r="Q248">
        <f t="shared" si="29"/>
        <v>0</v>
      </c>
      <c r="S248">
        <f t="shared" si="30"/>
        <v>0</v>
      </c>
      <c r="U248">
        <f t="shared" si="31"/>
        <v>0</v>
      </c>
      <c r="W248">
        <f t="shared" si="32"/>
        <v>0</v>
      </c>
    </row>
    <row r="249" spans="1:23" ht="12.75">
      <c r="A249" s="40">
        <f t="shared" si="33"/>
        <v>40788</v>
      </c>
      <c r="B249" s="2">
        <v>35.2</v>
      </c>
      <c r="C249" s="2">
        <v>15.6</v>
      </c>
      <c r="D249" s="2">
        <v>24.9</v>
      </c>
      <c r="E249" s="39">
        <f t="shared" si="27"/>
        <v>19.6</v>
      </c>
      <c r="F249" s="2">
        <v>90</v>
      </c>
      <c r="G249" s="2">
        <v>26</v>
      </c>
      <c r="H249" s="2">
        <v>60</v>
      </c>
      <c r="I249" s="2">
        <v>0</v>
      </c>
      <c r="J249" s="2">
        <v>236</v>
      </c>
      <c r="K249" s="2">
        <v>1.4</v>
      </c>
      <c r="L249" s="2">
        <v>14.1</v>
      </c>
      <c r="M249">
        <f t="shared" si="34"/>
        <v>0</v>
      </c>
      <c r="O249">
        <f t="shared" si="28"/>
        <v>0</v>
      </c>
      <c r="Q249">
        <f t="shared" si="29"/>
        <v>0</v>
      </c>
      <c r="S249">
        <f t="shared" si="30"/>
        <v>0</v>
      </c>
      <c r="U249">
        <f t="shared" si="31"/>
        <v>0</v>
      </c>
      <c r="W249">
        <f t="shared" si="32"/>
        <v>0</v>
      </c>
    </row>
    <row r="250" spans="1:23" ht="12.75">
      <c r="A250" s="40">
        <f t="shared" si="33"/>
        <v>40789</v>
      </c>
      <c r="B250" s="2">
        <v>36</v>
      </c>
      <c r="C250" s="2">
        <v>18.7</v>
      </c>
      <c r="D250" s="2">
        <v>25.6</v>
      </c>
      <c r="E250" s="39">
        <f t="shared" si="27"/>
        <v>17.3</v>
      </c>
      <c r="F250" s="2">
        <v>83</v>
      </c>
      <c r="G250" s="2">
        <v>31</v>
      </c>
      <c r="H250" s="2">
        <v>59</v>
      </c>
      <c r="I250" s="2">
        <v>0</v>
      </c>
      <c r="J250" s="2">
        <v>237</v>
      </c>
      <c r="K250" s="2">
        <v>1.4</v>
      </c>
      <c r="L250" s="2">
        <v>11.38</v>
      </c>
      <c r="M250">
        <f t="shared" si="34"/>
        <v>0</v>
      </c>
      <c r="O250">
        <f t="shared" si="28"/>
        <v>0</v>
      </c>
      <c r="Q250">
        <f t="shared" si="29"/>
        <v>0</v>
      </c>
      <c r="S250">
        <f t="shared" si="30"/>
        <v>0</v>
      </c>
      <c r="U250">
        <f t="shared" si="31"/>
        <v>0</v>
      </c>
      <c r="W250">
        <f t="shared" si="32"/>
        <v>0</v>
      </c>
    </row>
    <row r="251" spans="1:23" ht="12.75">
      <c r="A251" s="40">
        <f t="shared" si="33"/>
        <v>40790</v>
      </c>
      <c r="B251" s="2">
        <v>36</v>
      </c>
      <c r="C251" s="2">
        <v>17.8</v>
      </c>
      <c r="D251" s="2">
        <v>25.6</v>
      </c>
      <c r="E251" s="39">
        <f t="shared" si="27"/>
        <v>18.2</v>
      </c>
      <c r="F251" s="2">
        <v>87</v>
      </c>
      <c r="G251" s="2">
        <v>33</v>
      </c>
      <c r="H251" s="2">
        <v>67</v>
      </c>
      <c r="I251" s="2">
        <v>0</v>
      </c>
      <c r="J251" s="2">
        <v>235</v>
      </c>
      <c r="K251" s="2">
        <v>1.7</v>
      </c>
      <c r="L251" s="2">
        <v>12.71</v>
      </c>
      <c r="M251">
        <f t="shared" si="34"/>
        <v>0</v>
      </c>
      <c r="O251">
        <f t="shared" si="28"/>
        <v>0</v>
      </c>
      <c r="Q251">
        <f t="shared" si="29"/>
        <v>0</v>
      </c>
      <c r="S251">
        <f t="shared" si="30"/>
        <v>0</v>
      </c>
      <c r="U251">
        <f t="shared" si="31"/>
        <v>0</v>
      </c>
      <c r="W251">
        <f t="shared" si="32"/>
        <v>0</v>
      </c>
    </row>
    <row r="252" spans="1:23" ht="12.75">
      <c r="A252" s="40">
        <f t="shared" si="33"/>
        <v>40791</v>
      </c>
      <c r="B252" s="2">
        <v>31.4</v>
      </c>
      <c r="C252" s="2">
        <v>19.7</v>
      </c>
      <c r="D252" s="2">
        <v>24.8</v>
      </c>
      <c r="E252" s="39">
        <f t="shared" si="27"/>
        <v>11.7</v>
      </c>
      <c r="F252" s="2">
        <v>87</v>
      </c>
      <c r="G252" s="2">
        <v>42</v>
      </c>
      <c r="H252" s="2">
        <v>68</v>
      </c>
      <c r="I252" s="2">
        <v>0</v>
      </c>
      <c r="J252" s="2">
        <v>253</v>
      </c>
      <c r="K252" s="2">
        <v>2.1</v>
      </c>
      <c r="L252" s="2">
        <v>11.87</v>
      </c>
      <c r="M252">
        <f t="shared" si="34"/>
        <v>0</v>
      </c>
      <c r="O252">
        <f t="shared" si="28"/>
        <v>0</v>
      </c>
      <c r="Q252">
        <f t="shared" si="29"/>
        <v>0</v>
      </c>
      <c r="S252">
        <f t="shared" si="30"/>
        <v>0</v>
      </c>
      <c r="U252">
        <f t="shared" si="31"/>
        <v>0</v>
      </c>
      <c r="W252">
        <f t="shared" si="32"/>
        <v>0</v>
      </c>
    </row>
    <row r="253" spans="1:23" ht="12.75">
      <c r="A253" s="40">
        <f t="shared" si="33"/>
        <v>40792</v>
      </c>
      <c r="B253" s="2">
        <v>31.1</v>
      </c>
      <c r="C253" s="2">
        <v>18.4</v>
      </c>
      <c r="D253" s="2">
        <v>24.2</v>
      </c>
      <c r="E253" s="39">
        <f t="shared" si="27"/>
        <v>12.700000000000003</v>
      </c>
      <c r="F253" s="2">
        <v>90</v>
      </c>
      <c r="G253" s="2">
        <v>46</v>
      </c>
      <c r="H253" s="2">
        <v>71</v>
      </c>
      <c r="I253" s="2">
        <v>0</v>
      </c>
      <c r="J253" s="2">
        <v>212</v>
      </c>
      <c r="K253" s="2">
        <v>1.8</v>
      </c>
      <c r="L253" s="2">
        <v>13.64</v>
      </c>
      <c r="M253">
        <f t="shared" si="34"/>
        <v>0</v>
      </c>
      <c r="O253">
        <f t="shared" si="28"/>
        <v>0</v>
      </c>
      <c r="Q253">
        <f t="shared" si="29"/>
        <v>0</v>
      </c>
      <c r="S253">
        <f t="shared" si="30"/>
        <v>0</v>
      </c>
      <c r="U253">
        <f t="shared" si="31"/>
        <v>0</v>
      </c>
      <c r="W253">
        <f t="shared" si="32"/>
        <v>0</v>
      </c>
    </row>
    <row r="254" spans="1:23" ht="12.75">
      <c r="A254" s="40">
        <f t="shared" si="33"/>
        <v>40793</v>
      </c>
      <c r="B254" s="2">
        <v>30.3</v>
      </c>
      <c r="C254" s="2">
        <v>17.2</v>
      </c>
      <c r="D254" s="2">
        <v>23.5</v>
      </c>
      <c r="E254" s="39">
        <f t="shared" si="27"/>
        <v>13.100000000000001</v>
      </c>
      <c r="F254" s="2">
        <v>93</v>
      </c>
      <c r="G254" s="2">
        <v>48</v>
      </c>
      <c r="H254" s="2">
        <v>75</v>
      </c>
      <c r="I254" s="2">
        <v>0</v>
      </c>
      <c r="J254" s="2">
        <v>226</v>
      </c>
      <c r="K254" s="2">
        <v>1.9</v>
      </c>
      <c r="L254" s="2">
        <v>12.89</v>
      </c>
      <c r="M254">
        <f t="shared" si="34"/>
        <v>0</v>
      </c>
      <c r="O254">
        <f t="shared" si="28"/>
        <v>0</v>
      </c>
      <c r="Q254">
        <f t="shared" si="29"/>
        <v>0</v>
      </c>
      <c r="S254">
        <f t="shared" si="30"/>
        <v>0</v>
      </c>
      <c r="U254">
        <f t="shared" si="31"/>
        <v>0</v>
      </c>
      <c r="W254">
        <f t="shared" si="32"/>
        <v>0</v>
      </c>
    </row>
    <row r="255" spans="1:23" ht="12.75">
      <c r="A255" s="40">
        <f t="shared" si="33"/>
        <v>40794</v>
      </c>
      <c r="B255" s="2">
        <v>29.2</v>
      </c>
      <c r="C255" s="2">
        <v>18.1</v>
      </c>
      <c r="D255" s="2">
        <v>23.1</v>
      </c>
      <c r="E255" s="39">
        <f t="shared" si="27"/>
        <v>11.099999999999998</v>
      </c>
      <c r="F255" s="2">
        <v>90</v>
      </c>
      <c r="G255" s="2">
        <v>45</v>
      </c>
      <c r="H255" s="2">
        <v>72</v>
      </c>
      <c r="I255" s="2">
        <v>0</v>
      </c>
      <c r="J255" s="2">
        <v>209</v>
      </c>
      <c r="K255" s="2">
        <v>2.5</v>
      </c>
      <c r="L255" s="2">
        <v>13.51</v>
      </c>
      <c r="M255">
        <f t="shared" si="34"/>
        <v>0</v>
      </c>
      <c r="O255">
        <f t="shared" si="28"/>
        <v>0</v>
      </c>
      <c r="Q255">
        <f t="shared" si="29"/>
        <v>0</v>
      </c>
      <c r="S255">
        <f t="shared" si="30"/>
        <v>0</v>
      </c>
      <c r="U255">
        <f t="shared" si="31"/>
        <v>0</v>
      </c>
      <c r="W255">
        <f t="shared" si="32"/>
        <v>0</v>
      </c>
    </row>
    <row r="256" spans="1:23" ht="12.75">
      <c r="A256" s="40">
        <f t="shared" si="33"/>
        <v>40795</v>
      </c>
      <c r="B256" s="2">
        <v>30.5</v>
      </c>
      <c r="C256" s="2">
        <v>17.3</v>
      </c>
      <c r="D256" s="2">
        <v>23.6</v>
      </c>
      <c r="E256" s="39">
        <f t="shared" si="27"/>
        <v>13.2</v>
      </c>
      <c r="F256" s="2">
        <v>92</v>
      </c>
      <c r="G256" s="2">
        <v>50</v>
      </c>
      <c r="H256" s="2">
        <v>73</v>
      </c>
      <c r="I256" s="2">
        <v>0</v>
      </c>
      <c r="J256" s="2">
        <v>245</v>
      </c>
      <c r="K256" s="2">
        <v>1.6</v>
      </c>
      <c r="L256" s="2">
        <v>13.8</v>
      </c>
      <c r="M256">
        <f t="shared" si="34"/>
        <v>0</v>
      </c>
      <c r="O256">
        <f t="shared" si="28"/>
        <v>0</v>
      </c>
      <c r="Q256">
        <f t="shared" si="29"/>
        <v>0</v>
      </c>
      <c r="S256">
        <f t="shared" si="30"/>
        <v>0</v>
      </c>
      <c r="U256">
        <f t="shared" si="31"/>
        <v>0</v>
      </c>
      <c r="W256">
        <f t="shared" si="32"/>
        <v>0</v>
      </c>
    </row>
    <row r="257" spans="1:23" ht="12.75">
      <c r="A257" s="40">
        <f t="shared" si="33"/>
        <v>40796</v>
      </c>
      <c r="B257" s="2">
        <v>33.9</v>
      </c>
      <c r="C257" s="2">
        <v>16.3</v>
      </c>
      <c r="D257" s="2">
        <v>24.3</v>
      </c>
      <c r="E257" s="39">
        <f t="shared" si="27"/>
        <v>17.599999999999998</v>
      </c>
      <c r="F257" s="2">
        <v>98</v>
      </c>
      <c r="G257" s="2">
        <v>34</v>
      </c>
      <c r="H257" s="2">
        <v>69</v>
      </c>
      <c r="I257" s="2">
        <v>0</v>
      </c>
      <c r="J257" s="2">
        <v>248</v>
      </c>
      <c r="K257" s="2">
        <v>1.4</v>
      </c>
      <c r="L257" s="2">
        <v>13.71</v>
      </c>
      <c r="M257">
        <f t="shared" si="34"/>
        <v>0</v>
      </c>
      <c r="O257">
        <f t="shared" si="28"/>
        <v>0</v>
      </c>
      <c r="Q257">
        <f t="shared" si="29"/>
        <v>0</v>
      </c>
      <c r="S257">
        <f t="shared" si="30"/>
        <v>0</v>
      </c>
      <c r="U257">
        <f t="shared" si="31"/>
        <v>0</v>
      </c>
      <c r="W257">
        <f t="shared" si="32"/>
        <v>0</v>
      </c>
    </row>
    <row r="258" spans="1:23" ht="12.75">
      <c r="A258" s="40">
        <f t="shared" si="33"/>
        <v>40797</v>
      </c>
      <c r="B258" s="2">
        <v>33.4</v>
      </c>
      <c r="C258" s="2">
        <v>15.7</v>
      </c>
      <c r="D258" s="2">
        <v>24</v>
      </c>
      <c r="E258" s="39">
        <f t="shared" si="27"/>
        <v>17.7</v>
      </c>
      <c r="F258" s="2">
        <v>93</v>
      </c>
      <c r="G258" s="2">
        <v>33</v>
      </c>
      <c r="H258" s="2">
        <v>69</v>
      </c>
      <c r="I258" s="2">
        <v>0</v>
      </c>
      <c r="J258" s="2">
        <v>236</v>
      </c>
      <c r="K258" s="2">
        <v>1.5</v>
      </c>
      <c r="L258" s="2">
        <v>13.31</v>
      </c>
      <c r="M258">
        <f t="shared" si="34"/>
        <v>0</v>
      </c>
      <c r="O258">
        <f t="shared" si="28"/>
        <v>0</v>
      </c>
      <c r="Q258">
        <f t="shared" si="29"/>
        <v>0</v>
      </c>
      <c r="S258">
        <f t="shared" si="30"/>
        <v>0</v>
      </c>
      <c r="U258">
        <f t="shared" si="31"/>
        <v>0</v>
      </c>
      <c r="W258">
        <f t="shared" si="32"/>
        <v>0</v>
      </c>
    </row>
    <row r="259" spans="1:23" ht="12.75">
      <c r="A259" s="40">
        <f t="shared" si="33"/>
        <v>40798</v>
      </c>
      <c r="B259" s="2">
        <v>31.1</v>
      </c>
      <c r="C259" s="2">
        <v>16.2</v>
      </c>
      <c r="D259" s="2">
        <v>23.3</v>
      </c>
      <c r="E259" s="39">
        <f t="shared" si="27"/>
        <v>14.900000000000002</v>
      </c>
      <c r="F259" s="2">
        <v>93</v>
      </c>
      <c r="G259" s="2">
        <v>42</v>
      </c>
      <c r="H259" s="2">
        <v>76</v>
      </c>
      <c r="I259" s="2">
        <v>0</v>
      </c>
      <c r="J259" s="2">
        <v>247</v>
      </c>
      <c r="K259" s="2">
        <v>1.8</v>
      </c>
      <c r="L259" s="2">
        <v>12.32</v>
      </c>
      <c r="M259">
        <f t="shared" si="34"/>
        <v>0</v>
      </c>
      <c r="O259">
        <f t="shared" si="28"/>
        <v>0</v>
      </c>
      <c r="Q259">
        <f t="shared" si="29"/>
        <v>0</v>
      </c>
      <c r="S259">
        <f t="shared" si="30"/>
        <v>0</v>
      </c>
      <c r="U259">
        <f t="shared" si="31"/>
        <v>0</v>
      </c>
      <c r="W259">
        <f t="shared" si="32"/>
        <v>0</v>
      </c>
    </row>
    <row r="260" spans="1:23" ht="12.75">
      <c r="A260" s="40">
        <f t="shared" si="33"/>
        <v>40799</v>
      </c>
      <c r="B260" s="2">
        <v>31.8</v>
      </c>
      <c r="C260" s="2">
        <v>18.4</v>
      </c>
      <c r="D260" s="2">
        <v>24.1</v>
      </c>
      <c r="E260" s="39">
        <f t="shared" si="27"/>
        <v>13.400000000000002</v>
      </c>
      <c r="F260" s="2">
        <v>91</v>
      </c>
      <c r="G260" s="2">
        <v>47</v>
      </c>
      <c r="H260" s="2">
        <v>74</v>
      </c>
      <c r="I260" s="2">
        <v>0</v>
      </c>
      <c r="J260" s="2">
        <v>228</v>
      </c>
      <c r="K260" s="2">
        <v>1.5</v>
      </c>
      <c r="L260" s="2">
        <v>12.12</v>
      </c>
      <c r="M260">
        <f t="shared" si="34"/>
        <v>0</v>
      </c>
      <c r="O260">
        <f t="shared" si="28"/>
        <v>0</v>
      </c>
      <c r="Q260">
        <f t="shared" si="29"/>
        <v>0</v>
      </c>
      <c r="S260">
        <f t="shared" si="30"/>
        <v>0</v>
      </c>
      <c r="U260">
        <f t="shared" si="31"/>
        <v>0</v>
      </c>
      <c r="W260">
        <f t="shared" si="32"/>
        <v>0</v>
      </c>
    </row>
    <row r="261" spans="1:23" ht="12.75">
      <c r="A261" s="40">
        <f t="shared" si="33"/>
        <v>40800</v>
      </c>
      <c r="B261" s="2">
        <v>33</v>
      </c>
      <c r="C261" s="2">
        <v>16</v>
      </c>
      <c r="D261" s="2">
        <v>24</v>
      </c>
      <c r="E261" s="39">
        <f t="shared" si="27"/>
        <v>17</v>
      </c>
      <c r="F261" s="2">
        <v>94</v>
      </c>
      <c r="G261" s="2">
        <v>36</v>
      </c>
      <c r="H261" s="2">
        <v>70</v>
      </c>
      <c r="I261" s="2">
        <v>0</v>
      </c>
      <c r="J261" s="2">
        <v>235</v>
      </c>
      <c r="K261" s="2">
        <v>1.5</v>
      </c>
      <c r="L261" s="2">
        <v>12.43</v>
      </c>
      <c r="M261">
        <f t="shared" si="34"/>
        <v>0</v>
      </c>
      <c r="O261">
        <f t="shared" si="28"/>
        <v>0</v>
      </c>
      <c r="Q261">
        <f t="shared" si="29"/>
        <v>0</v>
      </c>
      <c r="S261">
        <f t="shared" si="30"/>
        <v>0</v>
      </c>
      <c r="U261">
        <f t="shared" si="31"/>
        <v>0</v>
      </c>
      <c r="W261">
        <f t="shared" si="32"/>
        <v>0</v>
      </c>
    </row>
    <row r="262" spans="1:23" ht="12.75">
      <c r="A262" s="40">
        <f t="shared" si="33"/>
        <v>40801</v>
      </c>
      <c r="B262" s="2">
        <v>33.6</v>
      </c>
      <c r="C262" s="2">
        <v>15.4</v>
      </c>
      <c r="D262" s="2">
        <v>23.9</v>
      </c>
      <c r="E262" s="39">
        <f aca="true" t="shared" si="35" ref="E262:E325">(B262-C262)</f>
        <v>18.200000000000003</v>
      </c>
      <c r="F262" s="2">
        <v>94</v>
      </c>
      <c r="G262" s="2">
        <v>34</v>
      </c>
      <c r="H262" s="2">
        <v>69</v>
      </c>
      <c r="I262" s="2">
        <v>0</v>
      </c>
      <c r="J262" s="2">
        <v>260</v>
      </c>
      <c r="K262" s="2">
        <v>1.4</v>
      </c>
      <c r="L262" s="2">
        <v>12.15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40">
        <f aca="true" t="shared" si="41" ref="A263:A326">A262+1</f>
        <v>40802</v>
      </c>
      <c r="B263" s="2">
        <v>33.8</v>
      </c>
      <c r="C263" s="2">
        <v>15.8</v>
      </c>
      <c r="D263" s="2">
        <v>24</v>
      </c>
      <c r="E263" s="39">
        <f t="shared" si="35"/>
        <v>17.999999999999996</v>
      </c>
      <c r="F263" s="2">
        <v>92</v>
      </c>
      <c r="G263" s="2">
        <v>34</v>
      </c>
      <c r="H263" s="2">
        <v>71</v>
      </c>
      <c r="I263" s="2">
        <v>0</v>
      </c>
      <c r="J263" s="2">
        <v>236</v>
      </c>
      <c r="K263" s="2">
        <v>1.5</v>
      </c>
      <c r="L263" s="2">
        <v>12.27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40">
        <f t="shared" si="41"/>
        <v>40803</v>
      </c>
      <c r="B264" s="2">
        <v>34.4</v>
      </c>
      <c r="C264" s="2">
        <v>16.2</v>
      </c>
      <c r="D264" s="2">
        <v>24</v>
      </c>
      <c r="E264" s="39">
        <f t="shared" si="35"/>
        <v>18.2</v>
      </c>
      <c r="F264" s="2">
        <v>91</v>
      </c>
      <c r="G264" s="2">
        <v>28</v>
      </c>
      <c r="H264" s="2">
        <v>71</v>
      </c>
      <c r="I264" s="2">
        <v>0</v>
      </c>
      <c r="J264" s="2">
        <v>238</v>
      </c>
      <c r="K264" s="2">
        <v>1.7</v>
      </c>
      <c r="L264" s="2">
        <v>12.48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40">
        <f t="shared" si="41"/>
        <v>40804</v>
      </c>
      <c r="B265" s="2">
        <v>30.8</v>
      </c>
      <c r="C265" s="2">
        <v>15</v>
      </c>
      <c r="D265" s="2">
        <v>23</v>
      </c>
      <c r="E265" s="39">
        <f t="shared" si="35"/>
        <v>15.8</v>
      </c>
      <c r="F265" s="2">
        <v>88</v>
      </c>
      <c r="G265" s="2">
        <v>37</v>
      </c>
      <c r="H265" s="2">
        <v>70</v>
      </c>
      <c r="I265" s="2">
        <v>0</v>
      </c>
      <c r="J265" s="2">
        <v>228</v>
      </c>
      <c r="K265" s="2">
        <v>2.2</v>
      </c>
      <c r="L265" s="2">
        <v>12.78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40">
        <f t="shared" si="41"/>
        <v>40805</v>
      </c>
      <c r="B266" s="2">
        <v>24.1</v>
      </c>
      <c r="C266" s="2">
        <v>14.6</v>
      </c>
      <c r="D266" s="2">
        <v>19.9</v>
      </c>
      <c r="E266" s="39">
        <f t="shared" si="35"/>
        <v>9.500000000000002</v>
      </c>
      <c r="F266" s="2">
        <v>93</v>
      </c>
      <c r="G266" s="2">
        <v>50</v>
      </c>
      <c r="H266" s="2">
        <v>78</v>
      </c>
      <c r="I266" s="2">
        <v>50.3</v>
      </c>
      <c r="J266" s="2">
        <v>246</v>
      </c>
      <c r="K266" s="2">
        <v>3.7</v>
      </c>
      <c r="L266" s="2">
        <v>9.1</v>
      </c>
      <c r="M266">
        <f t="shared" si="34"/>
        <v>1</v>
      </c>
      <c r="O266">
        <f t="shared" si="36"/>
        <v>1</v>
      </c>
      <c r="Q266">
        <f t="shared" si="37"/>
        <v>1</v>
      </c>
      <c r="S266">
        <f t="shared" si="38"/>
        <v>1</v>
      </c>
      <c r="U266">
        <f t="shared" si="39"/>
        <v>1</v>
      </c>
      <c r="W266">
        <f t="shared" si="40"/>
        <v>0</v>
      </c>
    </row>
    <row r="267" spans="1:23" ht="12.75">
      <c r="A267" s="40">
        <f t="shared" si="41"/>
        <v>40806</v>
      </c>
      <c r="B267" s="2">
        <v>24.8</v>
      </c>
      <c r="C267" s="2">
        <v>11.3</v>
      </c>
      <c r="D267" s="2">
        <v>17.7</v>
      </c>
      <c r="E267" s="39">
        <f t="shared" si="35"/>
        <v>13.5</v>
      </c>
      <c r="F267" s="2">
        <v>98</v>
      </c>
      <c r="G267" s="2">
        <v>41</v>
      </c>
      <c r="H267" s="2">
        <v>71</v>
      </c>
      <c r="I267" s="2">
        <v>2.5</v>
      </c>
      <c r="J267" s="2">
        <v>30</v>
      </c>
      <c r="K267" s="2">
        <v>1.6</v>
      </c>
      <c r="L267" s="2">
        <v>10.13</v>
      </c>
      <c r="M267">
        <f t="shared" si="34"/>
        <v>1</v>
      </c>
      <c r="O267">
        <f t="shared" si="36"/>
        <v>1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40">
        <f t="shared" si="41"/>
        <v>40807</v>
      </c>
      <c r="B268" s="2">
        <v>28.6</v>
      </c>
      <c r="C268" s="2">
        <v>13.4</v>
      </c>
      <c r="D268" s="2">
        <v>20.6</v>
      </c>
      <c r="E268" s="39">
        <f t="shared" si="35"/>
        <v>15.200000000000001</v>
      </c>
      <c r="F268" s="2">
        <v>91</v>
      </c>
      <c r="G268" s="2">
        <v>44</v>
      </c>
      <c r="H268" s="2">
        <v>70</v>
      </c>
      <c r="I268" s="2">
        <v>0</v>
      </c>
      <c r="J268" s="2">
        <v>43</v>
      </c>
      <c r="K268" s="2">
        <v>1.4</v>
      </c>
      <c r="L268" s="2">
        <v>11.27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40">
        <f t="shared" si="41"/>
        <v>40808</v>
      </c>
      <c r="B269" s="2">
        <v>29.6</v>
      </c>
      <c r="C269" s="2">
        <v>13.8</v>
      </c>
      <c r="D269" s="2">
        <v>21.2</v>
      </c>
      <c r="E269" s="39">
        <f t="shared" si="35"/>
        <v>15.8</v>
      </c>
      <c r="F269" s="2">
        <v>95</v>
      </c>
      <c r="G269" s="2">
        <v>41</v>
      </c>
      <c r="H269" s="2">
        <v>75</v>
      </c>
      <c r="I269" s="2">
        <v>0</v>
      </c>
      <c r="J269" s="2">
        <v>261</v>
      </c>
      <c r="K269" s="2">
        <v>1</v>
      </c>
      <c r="L269" s="2">
        <v>11.58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40">
        <f t="shared" si="41"/>
        <v>40809</v>
      </c>
      <c r="B270" s="2">
        <v>27.5</v>
      </c>
      <c r="C270" s="2">
        <v>15.8</v>
      </c>
      <c r="D270" s="2">
        <v>21.4</v>
      </c>
      <c r="E270" s="39">
        <f t="shared" si="35"/>
        <v>11.7</v>
      </c>
      <c r="F270" s="2">
        <v>98</v>
      </c>
      <c r="G270" s="2">
        <v>56</v>
      </c>
      <c r="H270" s="2">
        <v>80</v>
      </c>
      <c r="I270" s="2">
        <v>0.3</v>
      </c>
      <c r="J270" s="2">
        <v>228</v>
      </c>
      <c r="K270" s="2">
        <v>1.6</v>
      </c>
      <c r="L270" s="2">
        <v>11.57</v>
      </c>
      <c r="M270">
        <f t="shared" si="34"/>
        <v>1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40">
        <f t="shared" si="41"/>
        <v>40810</v>
      </c>
      <c r="B271" s="2">
        <v>28.1</v>
      </c>
      <c r="C271" s="2">
        <v>14.9</v>
      </c>
      <c r="D271" s="2">
        <v>20.8</v>
      </c>
      <c r="E271" s="39">
        <f t="shared" si="35"/>
        <v>13.200000000000001</v>
      </c>
      <c r="F271" s="2">
        <v>98</v>
      </c>
      <c r="G271" s="2">
        <v>48</v>
      </c>
      <c r="H271" s="2">
        <v>78</v>
      </c>
      <c r="I271" s="2">
        <v>0</v>
      </c>
      <c r="J271" s="2">
        <v>235</v>
      </c>
      <c r="K271" s="2">
        <v>1.3</v>
      </c>
      <c r="L271" s="2">
        <v>11.63</v>
      </c>
      <c r="M271">
        <f aca="true" t="shared" si="42" ref="M271:M334">IF(I271&gt;0,1,0)</f>
        <v>0</v>
      </c>
      <c r="O271">
        <f t="shared" si="36"/>
        <v>0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40">
        <f t="shared" si="41"/>
        <v>40811</v>
      </c>
      <c r="B272" s="2">
        <v>27.7</v>
      </c>
      <c r="C272" s="2">
        <v>14.6</v>
      </c>
      <c r="D272" s="2">
        <v>20.9</v>
      </c>
      <c r="E272" s="39">
        <f t="shared" si="35"/>
        <v>13.1</v>
      </c>
      <c r="F272" s="2">
        <v>98</v>
      </c>
      <c r="G272" s="2">
        <v>47</v>
      </c>
      <c r="H272" s="2">
        <v>78</v>
      </c>
      <c r="I272" s="2">
        <v>0.3</v>
      </c>
      <c r="J272" s="2">
        <v>235</v>
      </c>
      <c r="K272" s="2">
        <v>1.3</v>
      </c>
      <c r="L272" s="2">
        <v>8.96</v>
      </c>
      <c r="M272">
        <f t="shared" si="42"/>
        <v>1</v>
      </c>
      <c r="O272">
        <f t="shared" si="36"/>
        <v>0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40">
        <f t="shared" si="41"/>
        <v>40812</v>
      </c>
      <c r="B273" s="2">
        <v>24.7</v>
      </c>
      <c r="C273" s="2">
        <v>17.6</v>
      </c>
      <c r="D273" s="2">
        <v>20.3</v>
      </c>
      <c r="E273" s="39">
        <f t="shared" si="35"/>
        <v>7.099999999999998</v>
      </c>
      <c r="F273" s="2">
        <v>90</v>
      </c>
      <c r="G273" s="2">
        <v>57</v>
      </c>
      <c r="H273" s="2">
        <v>78</v>
      </c>
      <c r="I273" s="2">
        <v>1.5</v>
      </c>
      <c r="J273" s="2">
        <v>52</v>
      </c>
      <c r="K273" s="2">
        <v>1.9</v>
      </c>
      <c r="L273" s="2">
        <v>5.88</v>
      </c>
      <c r="M273">
        <f t="shared" si="42"/>
        <v>1</v>
      </c>
      <c r="O273">
        <f t="shared" si="36"/>
        <v>1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40">
        <f t="shared" si="41"/>
        <v>40813</v>
      </c>
      <c r="B274" s="2">
        <v>26.5</v>
      </c>
      <c r="C274" s="2">
        <v>17.4</v>
      </c>
      <c r="D274" s="2">
        <v>22.5</v>
      </c>
      <c r="E274" s="39">
        <f t="shared" si="35"/>
        <v>9.100000000000001</v>
      </c>
      <c r="F274" s="2">
        <v>91</v>
      </c>
      <c r="G274" s="2">
        <v>57</v>
      </c>
      <c r="H274" s="2">
        <v>68</v>
      </c>
      <c r="I274" s="2">
        <v>0</v>
      </c>
      <c r="J274" s="2">
        <v>55</v>
      </c>
      <c r="K274" s="2">
        <v>2.4</v>
      </c>
      <c r="L274" s="2">
        <v>6.69</v>
      </c>
      <c r="M274">
        <f t="shared" si="42"/>
        <v>0</v>
      </c>
      <c r="O274">
        <f t="shared" si="36"/>
        <v>0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40">
        <f t="shared" si="41"/>
        <v>40814</v>
      </c>
      <c r="B275" s="2">
        <v>27.1</v>
      </c>
      <c r="C275" s="2">
        <v>18.6</v>
      </c>
      <c r="D275" s="2">
        <v>23.4</v>
      </c>
      <c r="E275" s="39">
        <f t="shared" si="35"/>
        <v>8.5</v>
      </c>
      <c r="F275" s="2">
        <v>76</v>
      </c>
      <c r="G275" s="2">
        <v>42</v>
      </c>
      <c r="H275" s="2">
        <v>55</v>
      </c>
      <c r="I275" s="2">
        <v>0</v>
      </c>
      <c r="J275" s="2">
        <v>57</v>
      </c>
      <c r="K275" s="2">
        <v>3.5</v>
      </c>
      <c r="L275" s="2">
        <v>7.68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40">
        <f t="shared" si="41"/>
        <v>40815</v>
      </c>
      <c r="B276" s="2">
        <v>28.6</v>
      </c>
      <c r="C276" s="2">
        <v>15.3</v>
      </c>
      <c r="D276" s="2">
        <v>22.9</v>
      </c>
      <c r="E276" s="39">
        <f t="shared" si="35"/>
        <v>13.3</v>
      </c>
      <c r="F276" s="2">
        <v>79</v>
      </c>
      <c r="G276" s="2">
        <v>38</v>
      </c>
      <c r="H276" s="2">
        <v>53</v>
      </c>
      <c r="I276" s="2">
        <v>0</v>
      </c>
      <c r="J276" s="2">
        <v>54</v>
      </c>
      <c r="K276" s="2">
        <v>3.5</v>
      </c>
      <c r="L276" s="2">
        <v>11.45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40">
        <f t="shared" si="41"/>
        <v>40816</v>
      </c>
      <c r="B277" s="2">
        <v>28.7</v>
      </c>
      <c r="C277" s="2">
        <v>11.5</v>
      </c>
      <c r="D277" s="2">
        <v>21.4</v>
      </c>
      <c r="E277" s="39">
        <f t="shared" si="35"/>
        <v>17.2</v>
      </c>
      <c r="F277" s="2">
        <v>89</v>
      </c>
      <c r="G277" s="2">
        <v>35</v>
      </c>
      <c r="H277" s="2">
        <v>58</v>
      </c>
      <c r="I277" s="2">
        <v>0</v>
      </c>
      <c r="J277" s="2">
        <v>67</v>
      </c>
      <c r="K277" s="2">
        <v>2.1</v>
      </c>
      <c r="L277" s="2">
        <v>11.74</v>
      </c>
      <c r="M277">
        <f t="shared" si="42"/>
        <v>0</v>
      </c>
      <c r="N277">
        <f>SUM(M248:M277)</f>
        <v>5</v>
      </c>
      <c r="O277">
        <f t="shared" si="36"/>
        <v>0</v>
      </c>
      <c r="P277">
        <f>SUM(O248:O277)</f>
        <v>3</v>
      </c>
      <c r="Q277">
        <f t="shared" si="37"/>
        <v>0</v>
      </c>
      <c r="R277">
        <f>SUM(Q248:Q277)</f>
        <v>1</v>
      </c>
      <c r="S277">
        <f t="shared" si="38"/>
        <v>0</v>
      </c>
      <c r="T277">
        <f>SUM(S248:S277)</f>
        <v>1</v>
      </c>
      <c r="U277">
        <f t="shared" si="39"/>
        <v>0</v>
      </c>
      <c r="V277">
        <f>SUM(U248:U277)</f>
        <v>1</v>
      </c>
      <c r="W277">
        <f t="shared" si="40"/>
        <v>0</v>
      </c>
      <c r="X277">
        <f>SUM(W248:W277)</f>
        <v>0</v>
      </c>
    </row>
    <row r="278" spans="1:23" ht="12.75">
      <c r="A278" s="40">
        <f t="shared" si="41"/>
        <v>40817</v>
      </c>
      <c r="B278" s="2">
        <v>29.6</v>
      </c>
      <c r="C278" s="2">
        <v>11.2</v>
      </c>
      <c r="D278" s="2">
        <v>21</v>
      </c>
      <c r="E278" s="39">
        <f t="shared" si="35"/>
        <v>18.400000000000002</v>
      </c>
      <c r="F278" s="2">
        <v>89</v>
      </c>
      <c r="G278" s="2">
        <v>33</v>
      </c>
      <c r="H278" s="2">
        <v>59</v>
      </c>
      <c r="I278" s="2">
        <v>0</v>
      </c>
      <c r="J278" s="2">
        <v>59</v>
      </c>
      <c r="K278" s="2">
        <v>1.5</v>
      </c>
      <c r="L278" s="2">
        <v>11.91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40">
        <f t="shared" si="41"/>
        <v>40818</v>
      </c>
      <c r="B279" s="2">
        <v>30</v>
      </c>
      <c r="C279" s="2">
        <v>11.3</v>
      </c>
      <c r="D279" s="2">
        <v>21.1</v>
      </c>
      <c r="E279" s="39">
        <f t="shared" si="35"/>
        <v>18.7</v>
      </c>
      <c r="F279" s="2">
        <v>90</v>
      </c>
      <c r="G279" s="2">
        <v>28</v>
      </c>
      <c r="H279" s="2">
        <v>58</v>
      </c>
      <c r="I279" s="2">
        <v>0</v>
      </c>
      <c r="J279" s="2">
        <v>56</v>
      </c>
      <c r="K279" s="2">
        <v>1.7</v>
      </c>
      <c r="L279" s="2">
        <v>11.92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40">
        <f t="shared" si="41"/>
        <v>40819</v>
      </c>
      <c r="B280" s="2">
        <v>30.4</v>
      </c>
      <c r="C280" s="2">
        <v>10.3</v>
      </c>
      <c r="D280" s="2">
        <v>19.7</v>
      </c>
      <c r="E280" s="39">
        <f t="shared" si="35"/>
        <v>20.099999999999998</v>
      </c>
      <c r="F280" s="2">
        <v>89</v>
      </c>
      <c r="G280" s="2">
        <v>25</v>
      </c>
      <c r="H280" s="2">
        <v>61</v>
      </c>
      <c r="I280" s="2">
        <v>0</v>
      </c>
      <c r="J280" s="2">
        <v>245</v>
      </c>
      <c r="K280" s="2">
        <v>1.4</v>
      </c>
      <c r="L280" s="2">
        <v>11.67</v>
      </c>
      <c r="M280">
        <f t="shared" si="42"/>
        <v>0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40">
        <f t="shared" si="41"/>
        <v>40820</v>
      </c>
      <c r="B281" s="2">
        <v>29</v>
      </c>
      <c r="C281" s="2">
        <v>10</v>
      </c>
      <c r="D281" s="2">
        <v>19.1</v>
      </c>
      <c r="E281" s="39">
        <f t="shared" si="35"/>
        <v>19</v>
      </c>
      <c r="F281" s="2">
        <v>93</v>
      </c>
      <c r="G281" s="2">
        <v>32</v>
      </c>
      <c r="H281" s="2">
        <v>67</v>
      </c>
      <c r="I281" s="2">
        <v>0</v>
      </c>
      <c r="J281" s="2">
        <v>235</v>
      </c>
      <c r="K281" s="2">
        <v>1.3</v>
      </c>
      <c r="L281" s="2">
        <v>11.32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40">
        <f t="shared" si="41"/>
        <v>40821</v>
      </c>
      <c r="B282" s="2">
        <v>27.7</v>
      </c>
      <c r="C282" s="2">
        <v>10.4</v>
      </c>
      <c r="D282" s="2">
        <v>18.7</v>
      </c>
      <c r="E282" s="39">
        <f t="shared" si="35"/>
        <v>17.299999999999997</v>
      </c>
      <c r="F282" s="2">
        <v>93</v>
      </c>
      <c r="G282" s="2">
        <v>34</v>
      </c>
      <c r="H282" s="2">
        <v>73</v>
      </c>
      <c r="I282" s="2">
        <v>0</v>
      </c>
      <c r="J282" s="2">
        <v>226</v>
      </c>
      <c r="K282" s="2">
        <v>1.6</v>
      </c>
      <c r="L282" s="2">
        <v>11.32</v>
      </c>
      <c r="M282">
        <f t="shared" si="42"/>
        <v>0</v>
      </c>
      <c r="O282">
        <f t="shared" si="36"/>
        <v>0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40">
        <f t="shared" si="41"/>
        <v>40822</v>
      </c>
      <c r="B283" s="2">
        <v>27</v>
      </c>
      <c r="C283" s="2">
        <v>11.3</v>
      </c>
      <c r="D283" s="2">
        <v>18.9</v>
      </c>
      <c r="E283" s="39">
        <f t="shared" si="35"/>
        <v>15.7</v>
      </c>
      <c r="F283" s="2">
        <v>98</v>
      </c>
      <c r="G283" s="2">
        <v>49</v>
      </c>
      <c r="H283" s="2">
        <v>79</v>
      </c>
      <c r="I283" s="2">
        <v>0</v>
      </c>
      <c r="J283" s="2">
        <v>217</v>
      </c>
      <c r="K283" s="2">
        <v>1.5</v>
      </c>
      <c r="L283" s="2">
        <v>10.08</v>
      </c>
      <c r="M283">
        <f t="shared" si="42"/>
        <v>0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40">
        <f t="shared" si="41"/>
        <v>40823</v>
      </c>
      <c r="B284" s="2">
        <v>23.6</v>
      </c>
      <c r="C284" s="2">
        <v>10.8</v>
      </c>
      <c r="D284" s="2">
        <v>19.4</v>
      </c>
      <c r="E284" s="39">
        <f t="shared" si="35"/>
        <v>12.8</v>
      </c>
      <c r="F284" s="2">
        <v>98</v>
      </c>
      <c r="G284" s="2">
        <v>64</v>
      </c>
      <c r="H284" s="2">
        <v>84</v>
      </c>
      <c r="I284" s="2">
        <v>25.1</v>
      </c>
      <c r="J284" s="2">
        <v>216</v>
      </c>
      <c r="K284" s="2">
        <v>4.3</v>
      </c>
      <c r="L284" s="2">
        <v>6.76</v>
      </c>
      <c r="M284">
        <f t="shared" si="42"/>
        <v>1</v>
      </c>
      <c r="O284">
        <f t="shared" si="36"/>
        <v>1</v>
      </c>
      <c r="Q284">
        <f t="shared" si="37"/>
        <v>1</v>
      </c>
      <c r="S284">
        <f t="shared" si="38"/>
        <v>1</v>
      </c>
      <c r="U284">
        <f t="shared" si="39"/>
        <v>0</v>
      </c>
      <c r="W284">
        <f t="shared" si="40"/>
        <v>0</v>
      </c>
    </row>
    <row r="285" spans="1:23" ht="12.75">
      <c r="A285" s="40">
        <f t="shared" si="41"/>
        <v>40824</v>
      </c>
      <c r="B285" s="2">
        <v>21.8</v>
      </c>
      <c r="C285" s="2">
        <v>10.6</v>
      </c>
      <c r="D285" s="2">
        <v>17.2</v>
      </c>
      <c r="E285" s="39">
        <f t="shared" si="35"/>
        <v>11.200000000000001</v>
      </c>
      <c r="F285" s="2">
        <v>96</v>
      </c>
      <c r="G285" s="2">
        <v>37</v>
      </c>
      <c r="H285" s="2">
        <v>54</v>
      </c>
      <c r="I285" s="2">
        <v>0.3</v>
      </c>
      <c r="J285" s="2">
        <v>67</v>
      </c>
      <c r="K285" s="2">
        <v>2.5</v>
      </c>
      <c r="L285" s="2">
        <v>9.96</v>
      </c>
      <c r="M285">
        <f t="shared" si="42"/>
        <v>1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40">
        <f t="shared" si="41"/>
        <v>40825</v>
      </c>
      <c r="B286" s="2">
        <v>17.7</v>
      </c>
      <c r="C286" s="2">
        <v>6.6</v>
      </c>
      <c r="D286" s="2">
        <v>12.9</v>
      </c>
      <c r="E286" s="39">
        <f t="shared" si="35"/>
        <v>11.1</v>
      </c>
      <c r="F286" s="2">
        <v>89</v>
      </c>
      <c r="G286" s="2">
        <v>41</v>
      </c>
      <c r="H286" s="2">
        <v>59</v>
      </c>
      <c r="I286" s="2">
        <v>0</v>
      </c>
      <c r="J286" s="2">
        <v>14</v>
      </c>
      <c r="K286" s="2">
        <v>3.9</v>
      </c>
      <c r="L286" s="2">
        <v>8.56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40">
        <f t="shared" si="41"/>
        <v>40826</v>
      </c>
      <c r="B287" s="2">
        <v>20.9</v>
      </c>
      <c r="C287" s="2">
        <v>9.1</v>
      </c>
      <c r="D287" s="2">
        <v>15.2</v>
      </c>
      <c r="E287" s="39">
        <f t="shared" si="35"/>
        <v>11.799999999999999</v>
      </c>
      <c r="F287" s="2">
        <v>77</v>
      </c>
      <c r="G287" s="2">
        <v>33</v>
      </c>
      <c r="H287" s="2">
        <v>50</v>
      </c>
      <c r="I287" s="2">
        <v>0</v>
      </c>
      <c r="J287" s="2">
        <v>29</v>
      </c>
      <c r="K287" s="2">
        <v>3.3</v>
      </c>
      <c r="L287" s="2">
        <v>10.85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40">
        <f t="shared" si="41"/>
        <v>40827</v>
      </c>
      <c r="B288" s="2">
        <v>28.8</v>
      </c>
      <c r="C288" s="2">
        <v>8.6</v>
      </c>
      <c r="D288" s="2">
        <v>17.3</v>
      </c>
      <c r="E288" s="39">
        <f t="shared" si="35"/>
        <v>20.200000000000003</v>
      </c>
      <c r="F288" s="2">
        <v>90</v>
      </c>
      <c r="G288" s="2">
        <v>33</v>
      </c>
      <c r="H288" s="2">
        <v>64</v>
      </c>
      <c r="I288" s="2">
        <v>0</v>
      </c>
      <c r="J288" s="2">
        <v>299</v>
      </c>
      <c r="K288" s="2">
        <v>1.4</v>
      </c>
      <c r="L288" s="2">
        <v>11.89</v>
      </c>
      <c r="M288">
        <f t="shared" si="42"/>
        <v>0</v>
      </c>
      <c r="O288">
        <f t="shared" si="36"/>
        <v>0</v>
      </c>
      <c r="Q288">
        <f t="shared" si="37"/>
        <v>0</v>
      </c>
      <c r="S288">
        <f t="shared" si="38"/>
        <v>0</v>
      </c>
      <c r="U288">
        <f t="shared" si="39"/>
        <v>0</v>
      </c>
      <c r="W288">
        <f t="shared" si="40"/>
        <v>0</v>
      </c>
    </row>
    <row r="289" spans="1:23" ht="12.75">
      <c r="A289" s="40">
        <f t="shared" si="41"/>
        <v>40828</v>
      </c>
      <c r="B289" s="2">
        <v>25.6</v>
      </c>
      <c r="C289" s="2">
        <v>8.4</v>
      </c>
      <c r="D289" s="2">
        <v>17.6</v>
      </c>
      <c r="E289" s="39">
        <f t="shared" si="35"/>
        <v>17.200000000000003</v>
      </c>
      <c r="F289" s="2">
        <v>98</v>
      </c>
      <c r="G289" s="2">
        <v>47</v>
      </c>
      <c r="H289" s="2">
        <v>79</v>
      </c>
      <c r="I289" s="2">
        <v>0</v>
      </c>
      <c r="J289" s="2">
        <v>222</v>
      </c>
      <c r="K289" s="2">
        <v>1.9</v>
      </c>
      <c r="L289" s="2">
        <v>11.66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40">
        <f t="shared" si="41"/>
        <v>40829</v>
      </c>
      <c r="B290" s="2">
        <v>24</v>
      </c>
      <c r="C290" s="2">
        <v>14.4</v>
      </c>
      <c r="D290" s="2">
        <v>19.3</v>
      </c>
      <c r="E290" s="39">
        <f t="shared" si="35"/>
        <v>9.6</v>
      </c>
      <c r="F290" s="2">
        <v>93</v>
      </c>
      <c r="G290" s="2">
        <v>59</v>
      </c>
      <c r="H290" s="2">
        <v>78</v>
      </c>
      <c r="I290" s="2">
        <v>0</v>
      </c>
      <c r="J290" s="2">
        <v>218</v>
      </c>
      <c r="K290" s="2">
        <v>1.6</v>
      </c>
      <c r="L290" s="2">
        <v>8.95</v>
      </c>
      <c r="M290">
        <f t="shared" si="42"/>
        <v>0</v>
      </c>
      <c r="O290">
        <f t="shared" si="36"/>
        <v>0</v>
      </c>
      <c r="Q290">
        <f t="shared" si="37"/>
        <v>0</v>
      </c>
      <c r="S290">
        <f t="shared" si="38"/>
        <v>0</v>
      </c>
      <c r="U290">
        <f t="shared" si="39"/>
        <v>0</v>
      </c>
      <c r="W290">
        <f t="shared" si="40"/>
        <v>0</v>
      </c>
    </row>
    <row r="291" spans="1:23" ht="12.75">
      <c r="A291" s="40">
        <f t="shared" si="41"/>
        <v>40830</v>
      </c>
      <c r="B291" s="2">
        <v>19.9</v>
      </c>
      <c r="C291" s="2">
        <v>15</v>
      </c>
      <c r="D291" s="2">
        <v>17.3</v>
      </c>
      <c r="E291" s="39">
        <f t="shared" si="35"/>
        <v>4.899999999999999</v>
      </c>
      <c r="F291" s="2">
        <v>91</v>
      </c>
      <c r="G291" s="2">
        <v>43</v>
      </c>
      <c r="H291" s="2">
        <v>57</v>
      </c>
      <c r="I291" s="2">
        <v>0</v>
      </c>
      <c r="J291" s="2">
        <v>76</v>
      </c>
      <c r="K291" s="2">
        <v>4.3</v>
      </c>
      <c r="L291" s="2">
        <v>1.99</v>
      </c>
      <c r="M291">
        <f t="shared" si="42"/>
        <v>0</v>
      </c>
      <c r="O291">
        <f t="shared" si="36"/>
        <v>0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40">
        <f t="shared" si="41"/>
        <v>40831</v>
      </c>
      <c r="B292" s="2">
        <v>18.7</v>
      </c>
      <c r="C292" s="2">
        <v>13</v>
      </c>
      <c r="D292" s="2">
        <v>15.6</v>
      </c>
      <c r="E292" s="39">
        <f t="shared" si="35"/>
        <v>5.699999999999999</v>
      </c>
      <c r="F292" s="2">
        <v>54</v>
      </c>
      <c r="G292" s="2">
        <v>37</v>
      </c>
      <c r="H292" s="2">
        <v>46</v>
      </c>
      <c r="I292" s="2">
        <v>0</v>
      </c>
      <c r="J292" s="2">
        <v>51</v>
      </c>
      <c r="K292" s="2">
        <v>5.5</v>
      </c>
      <c r="L292" s="2">
        <v>11.8</v>
      </c>
      <c r="M292">
        <f t="shared" si="42"/>
        <v>0</v>
      </c>
      <c r="O292">
        <f t="shared" si="36"/>
        <v>0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40">
        <f t="shared" si="41"/>
        <v>40832</v>
      </c>
      <c r="B293" s="2">
        <v>18.3</v>
      </c>
      <c r="C293" s="2">
        <v>12.6</v>
      </c>
      <c r="D293" s="2">
        <v>14.8</v>
      </c>
      <c r="E293" s="39">
        <f t="shared" si="35"/>
        <v>5.700000000000001</v>
      </c>
      <c r="F293" s="2">
        <v>58</v>
      </c>
      <c r="G293" s="2">
        <v>40</v>
      </c>
      <c r="H293" s="2">
        <v>50</v>
      </c>
      <c r="I293" s="2">
        <v>0</v>
      </c>
      <c r="J293" s="2">
        <v>50</v>
      </c>
      <c r="K293" s="2">
        <v>5.3</v>
      </c>
      <c r="L293" s="2">
        <v>11.07</v>
      </c>
      <c r="M293">
        <f t="shared" si="42"/>
        <v>0</v>
      </c>
      <c r="O293">
        <f t="shared" si="36"/>
        <v>0</v>
      </c>
      <c r="Q293">
        <f t="shared" si="37"/>
        <v>0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40">
        <f t="shared" si="41"/>
        <v>40833</v>
      </c>
      <c r="B294" s="2">
        <v>19.1</v>
      </c>
      <c r="C294" s="2">
        <v>8.4</v>
      </c>
      <c r="D294" s="2">
        <v>13.5</v>
      </c>
      <c r="E294" s="39">
        <f t="shared" si="35"/>
        <v>10.700000000000001</v>
      </c>
      <c r="F294" s="2">
        <v>74</v>
      </c>
      <c r="G294" s="2">
        <v>31</v>
      </c>
      <c r="H294" s="2">
        <v>50</v>
      </c>
      <c r="I294" s="2">
        <v>0</v>
      </c>
      <c r="J294" s="2">
        <v>33</v>
      </c>
      <c r="K294" s="2">
        <v>3.8</v>
      </c>
      <c r="L294" s="2">
        <v>12.26</v>
      </c>
      <c r="M294">
        <f t="shared" si="42"/>
        <v>0</v>
      </c>
      <c r="O294">
        <f t="shared" si="36"/>
        <v>0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40">
        <f t="shared" si="41"/>
        <v>40834</v>
      </c>
      <c r="B295" s="2">
        <v>20.6</v>
      </c>
      <c r="C295" s="2">
        <v>3.4</v>
      </c>
      <c r="D295" s="2">
        <v>13.1</v>
      </c>
      <c r="E295" s="39">
        <f t="shared" si="35"/>
        <v>17.200000000000003</v>
      </c>
      <c r="F295" s="2">
        <v>93</v>
      </c>
      <c r="G295" s="2">
        <v>46</v>
      </c>
      <c r="H295" s="2">
        <v>72</v>
      </c>
      <c r="I295" s="2">
        <v>0</v>
      </c>
      <c r="J295" s="2">
        <v>223</v>
      </c>
      <c r="K295" s="2">
        <v>1.4</v>
      </c>
      <c r="L295" s="2">
        <v>10.53</v>
      </c>
      <c r="M295">
        <f t="shared" si="42"/>
        <v>0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40">
        <f t="shared" si="41"/>
        <v>40835</v>
      </c>
      <c r="B296" s="2">
        <v>21.7</v>
      </c>
      <c r="C296" s="2">
        <v>13</v>
      </c>
      <c r="D296" s="2">
        <v>16.9</v>
      </c>
      <c r="E296" s="39">
        <f t="shared" si="35"/>
        <v>8.7</v>
      </c>
      <c r="F296" s="2">
        <v>87</v>
      </c>
      <c r="G296" s="2">
        <v>51</v>
      </c>
      <c r="H296" s="2">
        <v>72</v>
      </c>
      <c r="I296" s="2">
        <v>0</v>
      </c>
      <c r="J296" s="2">
        <v>189</v>
      </c>
      <c r="K296" s="2">
        <v>2.7</v>
      </c>
      <c r="L296" s="2">
        <v>9.54</v>
      </c>
      <c r="M296">
        <f t="shared" si="42"/>
        <v>0</v>
      </c>
      <c r="O296">
        <f t="shared" si="36"/>
        <v>0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40">
        <f t="shared" si="41"/>
        <v>40836</v>
      </c>
      <c r="B297" s="2">
        <v>22.3</v>
      </c>
      <c r="C297" s="2">
        <v>12.6</v>
      </c>
      <c r="D297" s="2">
        <v>18</v>
      </c>
      <c r="E297" s="39">
        <f t="shared" si="35"/>
        <v>9.700000000000001</v>
      </c>
      <c r="F297" s="2">
        <v>92</v>
      </c>
      <c r="G297" s="2">
        <v>56</v>
      </c>
      <c r="H297" s="2">
        <v>71</v>
      </c>
      <c r="I297" s="2">
        <v>21.6</v>
      </c>
      <c r="J297" s="2">
        <v>142</v>
      </c>
      <c r="K297" s="2">
        <v>3</v>
      </c>
      <c r="L297" s="2">
        <v>4.96</v>
      </c>
      <c r="M297">
        <f t="shared" si="42"/>
        <v>1</v>
      </c>
      <c r="O297">
        <f t="shared" si="36"/>
        <v>1</v>
      </c>
      <c r="Q297">
        <f t="shared" si="37"/>
        <v>1</v>
      </c>
      <c r="S297">
        <f t="shared" si="38"/>
        <v>1</v>
      </c>
      <c r="U297">
        <f t="shared" si="39"/>
        <v>0</v>
      </c>
      <c r="W297">
        <f t="shared" si="40"/>
        <v>0</v>
      </c>
    </row>
    <row r="298" spans="1:23" ht="12.75">
      <c r="A298" s="40">
        <f t="shared" si="41"/>
        <v>40837</v>
      </c>
      <c r="B298" s="2">
        <v>22.7</v>
      </c>
      <c r="C298" s="2">
        <v>13.7</v>
      </c>
      <c r="D298" s="2">
        <v>17.4</v>
      </c>
      <c r="E298" s="39">
        <f t="shared" si="35"/>
        <v>9</v>
      </c>
      <c r="F298" s="2">
        <v>98</v>
      </c>
      <c r="G298" s="2">
        <v>39</v>
      </c>
      <c r="H298" s="2">
        <v>76</v>
      </c>
      <c r="I298" s="2">
        <v>9.4</v>
      </c>
      <c r="J298" s="2">
        <v>126</v>
      </c>
      <c r="K298" s="2">
        <v>2.3</v>
      </c>
      <c r="L298" s="2">
        <v>9.28</v>
      </c>
      <c r="M298">
        <f t="shared" si="42"/>
        <v>1</v>
      </c>
      <c r="O298">
        <f t="shared" si="36"/>
        <v>1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40">
        <f t="shared" si="41"/>
        <v>40838</v>
      </c>
      <c r="B299" s="2">
        <v>21.1</v>
      </c>
      <c r="C299" s="2">
        <v>11.5</v>
      </c>
      <c r="D299" s="2">
        <v>15.6</v>
      </c>
      <c r="E299" s="39">
        <f t="shared" si="35"/>
        <v>9.600000000000001</v>
      </c>
      <c r="F299" s="2">
        <v>93</v>
      </c>
      <c r="G299" s="2">
        <v>57</v>
      </c>
      <c r="H299" s="2">
        <v>79</v>
      </c>
      <c r="I299" s="2">
        <v>3.8</v>
      </c>
      <c r="J299" s="2">
        <v>40</v>
      </c>
      <c r="K299" s="2">
        <v>1.5</v>
      </c>
      <c r="L299" s="2">
        <v>8.17</v>
      </c>
      <c r="M299">
        <f t="shared" si="42"/>
        <v>1</v>
      </c>
      <c r="O299">
        <f t="shared" si="36"/>
        <v>1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40">
        <f t="shared" si="41"/>
        <v>40839</v>
      </c>
      <c r="B300" s="2">
        <v>22.8</v>
      </c>
      <c r="C300" s="2">
        <v>10.3</v>
      </c>
      <c r="D300" s="2">
        <v>15.5</v>
      </c>
      <c r="E300" s="39">
        <f t="shared" si="35"/>
        <v>12.5</v>
      </c>
      <c r="F300" s="2">
        <v>92</v>
      </c>
      <c r="G300" s="2">
        <v>42</v>
      </c>
      <c r="H300" s="2">
        <v>74</v>
      </c>
      <c r="I300" s="2">
        <v>0</v>
      </c>
      <c r="J300" s="2">
        <v>327</v>
      </c>
      <c r="K300" s="2">
        <v>1</v>
      </c>
      <c r="L300" s="2">
        <v>10.08</v>
      </c>
      <c r="M300">
        <f t="shared" si="42"/>
        <v>0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40">
        <f t="shared" si="41"/>
        <v>40840</v>
      </c>
      <c r="B301" s="2">
        <v>19.6</v>
      </c>
      <c r="C301" s="2">
        <v>8.9</v>
      </c>
      <c r="D301" s="2">
        <v>14.3</v>
      </c>
      <c r="E301" s="39">
        <f t="shared" si="35"/>
        <v>10.700000000000001</v>
      </c>
      <c r="F301" s="2">
        <v>98</v>
      </c>
      <c r="G301" s="2">
        <v>63</v>
      </c>
      <c r="H301" s="2">
        <v>85</v>
      </c>
      <c r="I301" s="2">
        <v>3</v>
      </c>
      <c r="J301" s="2">
        <v>106</v>
      </c>
      <c r="K301" s="2">
        <v>0.9</v>
      </c>
      <c r="L301" s="2">
        <v>3.04</v>
      </c>
      <c r="M301">
        <f t="shared" si="42"/>
        <v>1</v>
      </c>
      <c r="O301">
        <f t="shared" si="36"/>
        <v>1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40">
        <f t="shared" si="41"/>
        <v>40841</v>
      </c>
      <c r="B302" s="2">
        <v>23.7</v>
      </c>
      <c r="C302" s="2">
        <v>8</v>
      </c>
      <c r="D302" s="2">
        <v>15.4</v>
      </c>
      <c r="E302" s="39">
        <f t="shared" si="35"/>
        <v>15.7</v>
      </c>
      <c r="F302" s="2">
        <v>98</v>
      </c>
      <c r="G302" s="2">
        <v>52</v>
      </c>
      <c r="H302" s="2">
        <v>83</v>
      </c>
      <c r="I302" s="2">
        <v>0.3</v>
      </c>
      <c r="J302" s="2">
        <v>284</v>
      </c>
      <c r="K302" s="2">
        <v>1</v>
      </c>
      <c r="L302" s="2">
        <v>9.41</v>
      </c>
      <c r="M302">
        <f t="shared" si="42"/>
        <v>1</v>
      </c>
      <c r="O302">
        <f t="shared" si="36"/>
        <v>0</v>
      </c>
      <c r="Q302">
        <f t="shared" si="37"/>
        <v>0</v>
      </c>
      <c r="S302">
        <f t="shared" si="38"/>
        <v>0</v>
      </c>
      <c r="U302">
        <f t="shared" si="39"/>
        <v>0</v>
      </c>
      <c r="W302">
        <f t="shared" si="40"/>
        <v>0</v>
      </c>
    </row>
    <row r="303" spans="1:23" ht="12.75">
      <c r="A303" s="40">
        <f t="shared" si="41"/>
        <v>40842</v>
      </c>
      <c r="B303" s="2">
        <v>19</v>
      </c>
      <c r="C303" s="2">
        <v>13.1</v>
      </c>
      <c r="D303" s="2">
        <v>16.4</v>
      </c>
      <c r="E303" s="39">
        <f t="shared" si="35"/>
        <v>5.9</v>
      </c>
      <c r="F303" s="2">
        <v>98</v>
      </c>
      <c r="G303" s="2">
        <v>76</v>
      </c>
      <c r="H303" s="2">
        <v>91</v>
      </c>
      <c r="I303" s="2">
        <v>40.6</v>
      </c>
      <c r="J303" s="2">
        <v>103</v>
      </c>
      <c r="K303" s="2">
        <v>1.4</v>
      </c>
      <c r="L303" s="2">
        <v>1.13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1</v>
      </c>
      <c r="U303">
        <f t="shared" si="39"/>
        <v>1</v>
      </c>
      <c r="W303">
        <f t="shared" si="40"/>
        <v>0</v>
      </c>
    </row>
    <row r="304" spans="1:23" ht="12.75">
      <c r="A304" s="40">
        <f t="shared" si="41"/>
        <v>40843</v>
      </c>
      <c r="B304" s="2">
        <v>21.2</v>
      </c>
      <c r="C304" s="2">
        <v>9.9</v>
      </c>
      <c r="D304" s="2">
        <v>15.7</v>
      </c>
      <c r="E304" s="39">
        <f t="shared" si="35"/>
        <v>11.299999999999999</v>
      </c>
      <c r="F304" s="2">
        <v>98</v>
      </c>
      <c r="G304" s="2">
        <v>71</v>
      </c>
      <c r="H304" s="2">
        <v>91</v>
      </c>
      <c r="I304" s="2">
        <v>0.3</v>
      </c>
      <c r="J304" s="2">
        <v>60</v>
      </c>
      <c r="K304" s="2">
        <v>0.5</v>
      </c>
      <c r="L304" s="2">
        <v>5.49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40">
        <f t="shared" si="41"/>
        <v>40844</v>
      </c>
      <c r="B305" s="2">
        <v>24.4</v>
      </c>
      <c r="C305" s="2">
        <v>11.2</v>
      </c>
      <c r="D305" s="2">
        <v>17</v>
      </c>
      <c r="E305" s="39">
        <f t="shared" si="35"/>
        <v>13.2</v>
      </c>
      <c r="F305" s="2">
        <v>98</v>
      </c>
      <c r="G305" s="2">
        <v>57</v>
      </c>
      <c r="H305" s="2">
        <v>83</v>
      </c>
      <c r="I305" s="2">
        <v>0</v>
      </c>
      <c r="J305" s="2">
        <v>239</v>
      </c>
      <c r="K305" s="2">
        <v>1</v>
      </c>
      <c r="L305" s="2">
        <v>9.45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40">
        <f t="shared" si="41"/>
        <v>40845</v>
      </c>
      <c r="B306" s="2">
        <v>23.9</v>
      </c>
      <c r="C306" s="2">
        <v>9.7</v>
      </c>
      <c r="D306" s="2">
        <v>16.1</v>
      </c>
      <c r="E306" s="39">
        <f t="shared" si="35"/>
        <v>14.2</v>
      </c>
      <c r="F306" s="2">
        <v>98</v>
      </c>
      <c r="G306" s="2">
        <v>50</v>
      </c>
      <c r="H306" s="2">
        <v>82</v>
      </c>
      <c r="I306" s="2">
        <v>0.3</v>
      </c>
      <c r="J306" s="2">
        <v>277</v>
      </c>
      <c r="K306" s="2">
        <v>0.8</v>
      </c>
      <c r="L306" s="2">
        <v>9.4</v>
      </c>
      <c r="M306">
        <f t="shared" si="42"/>
        <v>1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40">
        <f t="shared" si="41"/>
        <v>40846</v>
      </c>
      <c r="B307" s="2">
        <v>23</v>
      </c>
      <c r="C307" s="2">
        <v>9.6</v>
      </c>
      <c r="D307" s="2">
        <v>15.8</v>
      </c>
      <c r="E307" s="39">
        <f t="shared" si="35"/>
        <v>13.4</v>
      </c>
      <c r="F307" s="2">
        <v>98</v>
      </c>
      <c r="G307" s="2">
        <v>50</v>
      </c>
      <c r="H307" s="2">
        <v>77</v>
      </c>
      <c r="I307" s="2">
        <v>0</v>
      </c>
      <c r="J307" s="2">
        <v>73</v>
      </c>
      <c r="K307" s="2">
        <v>0.9</v>
      </c>
      <c r="L307" s="2">
        <v>8.5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40">
        <f t="shared" si="41"/>
        <v>40847</v>
      </c>
      <c r="B308" s="2">
        <v>22.3</v>
      </c>
      <c r="C308" s="2">
        <v>10.5</v>
      </c>
      <c r="D308" s="2">
        <v>16.7</v>
      </c>
      <c r="E308" s="39">
        <f t="shared" si="35"/>
        <v>11.8</v>
      </c>
      <c r="F308" s="2">
        <v>90</v>
      </c>
      <c r="G308" s="2">
        <v>47</v>
      </c>
      <c r="H308" s="2">
        <v>68</v>
      </c>
      <c r="I308" s="2">
        <v>0</v>
      </c>
      <c r="J308" s="2">
        <v>64</v>
      </c>
      <c r="K308" s="2">
        <v>1.4</v>
      </c>
      <c r="L308" s="2">
        <v>8.97</v>
      </c>
      <c r="M308">
        <f t="shared" si="42"/>
        <v>0</v>
      </c>
      <c r="N308">
        <f>SUM(M278:M308)</f>
        <v>10</v>
      </c>
      <c r="O308">
        <f t="shared" si="36"/>
        <v>0</v>
      </c>
      <c r="P308">
        <f>SUM(O278:O308)</f>
        <v>6</v>
      </c>
      <c r="Q308">
        <f t="shared" si="37"/>
        <v>0</v>
      </c>
      <c r="R308">
        <f>SUM(Q278:Q308)</f>
        <v>3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1</v>
      </c>
      <c r="W308">
        <f t="shared" si="40"/>
        <v>0</v>
      </c>
      <c r="X308">
        <f>SUM(W278:W308)</f>
        <v>0</v>
      </c>
    </row>
    <row r="309" spans="1:23" ht="12.75">
      <c r="A309" s="40">
        <f t="shared" si="41"/>
        <v>40848</v>
      </c>
      <c r="B309" s="2">
        <v>21.8</v>
      </c>
      <c r="C309" s="2">
        <v>10.8</v>
      </c>
      <c r="D309" s="2">
        <v>15.5</v>
      </c>
      <c r="E309" s="39">
        <f t="shared" si="35"/>
        <v>11</v>
      </c>
      <c r="F309" s="2">
        <v>94</v>
      </c>
      <c r="G309" s="2">
        <v>49</v>
      </c>
      <c r="H309" s="2">
        <v>79</v>
      </c>
      <c r="I309" s="2">
        <v>0</v>
      </c>
      <c r="J309" s="2">
        <v>256</v>
      </c>
      <c r="K309" s="2">
        <v>0.7</v>
      </c>
      <c r="L309" s="2">
        <v>7.22</v>
      </c>
      <c r="M309">
        <f t="shared" si="42"/>
        <v>0</v>
      </c>
      <c r="O309">
        <f t="shared" si="36"/>
        <v>0</v>
      </c>
      <c r="Q309">
        <f t="shared" si="37"/>
        <v>0</v>
      </c>
      <c r="S309">
        <f t="shared" si="38"/>
        <v>0</v>
      </c>
      <c r="U309">
        <f t="shared" si="39"/>
        <v>0</v>
      </c>
      <c r="W309">
        <f t="shared" si="40"/>
        <v>0</v>
      </c>
    </row>
    <row r="310" spans="1:23" ht="12.75">
      <c r="A310" s="40">
        <f t="shared" si="41"/>
        <v>40849</v>
      </c>
      <c r="B310" s="2">
        <v>22.7</v>
      </c>
      <c r="C310" s="2">
        <v>8.1</v>
      </c>
      <c r="D310" s="2">
        <v>14.5</v>
      </c>
      <c r="E310" s="39">
        <f t="shared" si="35"/>
        <v>14.6</v>
      </c>
      <c r="F310" s="2">
        <v>98</v>
      </c>
      <c r="G310" s="2">
        <v>50</v>
      </c>
      <c r="H310" s="2">
        <v>78</v>
      </c>
      <c r="I310" s="2">
        <v>0</v>
      </c>
      <c r="J310" s="2">
        <v>55</v>
      </c>
      <c r="K310" s="2">
        <v>0.8</v>
      </c>
      <c r="L310" s="2">
        <v>9</v>
      </c>
      <c r="M310">
        <f t="shared" si="42"/>
        <v>0</v>
      </c>
      <c r="O310">
        <f t="shared" si="36"/>
        <v>0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40">
        <f t="shared" si="41"/>
        <v>40850</v>
      </c>
      <c r="B311" s="2">
        <v>21.5</v>
      </c>
      <c r="C311" s="2">
        <v>6.3</v>
      </c>
      <c r="D311" s="2">
        <v>13.1</v>
      </c>
      <c r="E311" s="39">
        <f t="shared" si="35"/>
        <v>15.2</v>
      </c>
      <c r="F311" s="2">
        <v>98</v>
      </c>
      <c r="G311" s="2">
        <v>51</v>
      </c>
      <c r="H311" s="2">
        <v>82</v>
      </c>
      <c r="I311" s="2">
        <v>0.3</v>
      </c>
      <c r="J311" s="2">
        <v>213</v>
      </c>
      <c r="K311" s="2">
        <v>0.7</v>
      </c>
      <c r="L311" s="2">
        <v>8.69</v>
      </c>
      <c r="M311">
        <f t="shared" si="42"/>
        <v>1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40">
        <f t="shared" si="41"/>
        <v>40851</v>
      </c>
      <c r="B312" s="2">
        <v>22.3</v>
      </c>
      <c r="C312" s="2">
        <v>6.8</v>
      </c>
      <c r="D312" s="2">
        <v>14</v>
      </c>
      <c r="E312" s="39">
        <f t="shared" si="35"/>
        <v>15.5</v>
      </c>
      <c r="F312" s="2">
        <v>98</v>
      </c>
      <c r="G312" s="2">
        <v>55</v>
      </c>
      <c r="H312" s="2">
        <v>82</v>
      </c>
      <c r="I312" s="2">
        <v>0</v>
      </c>
      <c r="J312" s="2">
        <v>119</v>
      </c>
      <c r="K312" s="2">
        <v>0.9</v>
      </c>
      <c r="L312" s="2">
        <v>7.97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40">
        <f t="shared" si="41"/>
        <v>40852</v>
      </c>
      <c r="B313" s="2">
        <v>21.2</v>
      </c>
      <c r="C313" s="2">
        <v>11.2</v>
      </c>
      <c r="D313" s="2">
        <v>16.6</v>
      </c>
      <c r="E313" s="39">
        <f t="shared" si="35"/>
        <v>10</v>
      </c>
      <c r="F313" s="2">
        <v>92</v>
      </c>
      <c r="G313" s="2">
        <v>56</v>
      </c>
      <c r="H313" s="2">
        <v>73</v>
      </c>
      <c r="I313" s="2">
        <v>0</v>
      </c>
      <c r="J313" s="2">
        <v>109</v>
      </c>
      <c r="K313" s="2">
        <v>1.7</v>
      </c>
      <c r="L313" s="2">
        <v>3.48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40">
        <f t="shared" si="41"/>
        <v>40853</v>
      </c>
      <c r="B314" s="2">
        <v>20.9</v>
      </c>
      <c r="C314" s="2">
        <v>10.8</v>
      </c>
      <c r="D314" s="2">
        <v>14.8</v>
      </c>
      <c r="E314" s="39">
        <f t="shared" si="35"/>
        <v>10.099999999999998</v>
      </c>
      <c r="F314" s="2">
        <v>98</v>
      </c>
      <c r="G314" s="2">
        <v>59</v>
      </c>
      <c r="H314" s="2">
        <v>85</v>
      </c>
      <c r="I314" s="2">
        <v>112.5</v>
      </c>
      <c r="J314" s="2">
        <v>49</v>
      </c>
      <c r="K314" s="2">
        <v>2.6</v>
      </c>
      <c r="L314" s="2">
        <v>2.75</v>
      </c>
      <c r="M314">
        <f t="shared" si="42"/>
        <v>1</v>
      </c>
      <c r="O314">
        <f t="shared" si="36"/>
        <v>1</v>
      </c>
      <c r="Q314">
        <f t="shared" si="37"/>
        <v>1</v>
      </c>
      <c r="S314">
        <f t="shared" si="38"/>
        <v>1</v>
      </c>
      <c r="U314">
        <f t="shared" si="39"/>
        <v>1</v>
      </c>
      <c r="W314">
        <f t="shared" si="40"/>
        <v>1</v>
      </c>
    </row>
    <row r="315" spans="1:23" ht="12.75">
      <c r="A315" s="40">
        <f t="shared" si="41"/>
        <v>40854</v>
      </c>
      <c r="B315" s="2">
        <v>19.6</v>
      </c>
      <c r="C315" s="2">
        <v>10.9</v>
      </c>
      <c r="D315" s="2">
        <v>14.2</v>
      </c>
      <c r="E315" s="39">
        <f t="shared" si="35"/>
        <v>8.700000000000001</v>
      </c>
      <c r="F315" s="2">
        <v>94</v>
      </c>
      <c r="G315" s="2">
        <v>61</v>
      </c>
      <c r="H315" s="2">
        <v>84</v>
      </c>
      <c r="I315" s="2">
        <v>4.1</v>
      </c>
      <c r="J315" s="2">
        <v>103</v>
      </c>
      <c r="K315" s="2">
        <v>1.7</v>
      </c>
      <c r="L315" s="2">
        <v>4.66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40">
        <f t="shared" si="41"/>
        <v>40855</v>
      </c>
      <c r="B316" s="2">
        <v>20.7</v>
      </c>
      <c r="C316" s="2">
        <v>8.3</v>
      </c>
      <c r="D316" s="2">
        <v>13.3</v>
      </c>
      <c r="E316" s="39">
        <f t="shared" si="35"/>
        <v>12.399999999999999</v>
      </c>
      <c r="F316" s="2">
        <v>93</v>
      </c>
      <c r="G316" s="2">
        <v>50</v>
      </c>
      <c r="H316" s="2">
        <v>79</v>
      </c>
      <c r="I316" s="2">
        <v>0.3</v>
      </c>
      <c r="J316" s="2">
        <v>114</v>
      </c>
      <c r="K316" s="2">
        <v>1.4</v>
      </c>
      <c r="L316" s="2">
        <v>5.38</v>
      </c>
      <c r="M316">
        <f t="shared" si="42"/>
        <v>1</v>
      </c>
      <c r="O316">
        <f t="shared" si="36"/>
        <v>0</v>
      </c>
      <c r="Q316">
        <f t="shared" si="37"/>
        <v>0</v>
      </c>
      <c r="S316">
        <f t="shared" si="38"/>
        <v>0</v>
      </c>
      <c r="U316">
        <f t="shared" si="39"/>
        <v>0</v>
      </c>
      <c r="W316">
        <f t="shared" si="40"/>
        <v>0</v>
      </c>
    </row>
    <row r="317" spans="1:23" ht="12.75">
      <c r="A317" s="40">
        <f t="shared" si="41"/>
        <v>40856</v>
      </c>
      <c r="B317" s="2">
        <v>21.3</v>
      </c>
      <c r="C317" s="2">
        <v>6.1</v>
      </c>
      <c r="D317" s="2">
        <v>13.6</v>
      </c>
      <c r="E317" s="39">
        <f t="shared" si="35"/>
        <v>15.200000000000001</v>
      </c>
      <c r="F317" s="2">
        <v>98</v>
      </c>
      <c r="G317" s="2">
        <v>48</v>
      </c>
      <c r="H317" s="2">
        <v>77</v>
      </c>
      <c r="I317" s="2">
        <v>0</v>
      </c>
      <c r="J317" s="2">
        <v>81</v>
      </c>
      <c r="K317" s="2">
        <v>0.9</v>
      </c>
      <c r="L317" s="2">
        <v>4.2</v>
      </c>
      <c r="M317">
        <f t="shared" si="42"/>
        <v>0</v>
      </c>
      <c r="O317">
        <f t="shared" si="36"/>
        <v>0</v>
      </c>
      <c r="Q317">
        <f t="shared" si="37"/>
        <v>0</v>
      </c>
      <c r="S317">
        <f t="shared" si="38"/>
        <v>0</v>
      </c>
      <c r="U317">
        <f t="shared" si="39"/>
        <v>0</v>
      </c>
      <c r="W317">
        <f t="shared" si="40"/>
        <v>0</v>
      </c>
    </row>
    <row r="318" spans="1:23" ht="12.75">
      <c r="A318" s="40">
        <f t="shared" si="41"/>
        <v>40857</v>
      </c>
      <c r="B318" s="2">
        <v>22.2</v>
      </c>
      <c r="C318" s="2">
        <v>9</v>
      </c>
      <c r="D318" s="2">
        <v>14.8</v>
      </c>
      <c r="E318" s="39">
        <f t="shared" si="35"/>
        <v>13.2</v>
      </c>
      <c r="F318" s="2">
        <v>93</v>
      </c>
      <c r="G318" s="2">
        <v>48</v>
      </c>
      <c r="H318" s="2">
        <v>74</v>
      </c>
      <c r="I318" s="2">
        <v>0</v>
      </c>
      <c r="J318" s="2">
        <v>68</v>
      </c>
      <c r="K318" s="2">
        <v>1</v>
      </c>
      <c r="L318" s="2">
        <v>7.51</v>
      </c>
      <c r="M318">
        <f t="shared" si="42"/>
        <v>0</v>
      </c>
      <c r="O318">
        <f t="shared" si="36"/>
        <v>0</v>
      </c>
      <c r="Q318">
        <f t="shared" si="37"/>
        <v>0</v>
      </c>
      <c r="S318">
        <f t="shared" si="38"/>
        <v>0</v>
      </c>
      <c r="U318">
        <f t="shared" si="39"/>
        <v>0</v>
      </c>
      <c r="W318">
        <f t="shared" si="40"/>
        <v>0</v>
      </c>
    </row>
    <row r="319" spans="1:23" ht="12.75">
      <c r="A319" s="40">
        <f t="shared" si="41"/>
        <v>40858</v>
      </c>
      <c r="B319" s="2">
        <v>21</v>
      </c>
      <c r="C319" s="2">
        <v>5.4</v>
      </c>
      <c r="D319" s="2">
        <v>13.2</v>
      </c>
      <c r="E319" s="39">
        <f t="shared" si="35"/>
        <v>15.6</v>
      </c>
      <c r="F319" s="2">
        <v>98</v>
      </c>
      <c r="G319" s="2">
        <v>50</v>
      </c>
      <c r="H319" s="2">
        <v>77</v>
      </c>
      <c r="I319" s="2">
        <v>0</v>
      </c>
      <c r="J319" s="2">
        <v>63</v>
      </c>
      <c r="K319" s="2">
        <v>1.4</v>
      </c>
      <c r="L319" s="2">
        <v>7.92</v>
      </c>
      <c r="M319">
        <f t="shared" si="42"/>
        <v>0</v>
      </c>
      <c r="O319">
        <f t="shared" si="36"/>
        <v>0</v>
      </c>
      <c r="Q319">
        <f t="shared" si="37"/>
        <v>0</v>
      </c>
      <c r="S319">
        <f t="shared" si="38"/>
        <v>0</v>
      </c>
      <c r="U319">
        <f t="shared" si="39"/>
        <v>0</v>
      </c>
      <c r="W319">
        <f t="shared" si="40"/>
        <v>0</v>
      </c>
    </row>
    <row r="320" spans="1:23" ht="12.75">
      <c r="A320" s="40">
        <f t="shared" si="41"/>
        <v>40859</v>
      </c>
      <c r="B320" s="2">
        <v>18.6</v>
      </c>
      <c r="C320" s="2">
        <v>12.2</v>
      </c>
      <c r="D320" s="2">
        <v>15.1</v>
      </c>
      <c r="E320" s="39">
        <f t="shared" si="35"/>
        <v>6.400000000000002</v>
      </c>
      <c r="F320" s="2">
        <v>75</v>
      </c>
      <c r="G320" s="2">
        <v>50</v>
      </c>
      <c r="H320" s="2">
        <v>61</v>
      </c>
      <c r="I320" s="2">
        <v>0</v>
      </c>
      <c r="J320" s="2">
        <v>74</v>
      </c>
      <c r="K320" s="2">
        <v>3</v>
      </c>
      <c r="L320" s="2">
        <v>8.05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40">
        <f t="shared" si="41"/>
        <v>40860</v>
      </c>
      <c r="B321" s="2">
        <v>16.3</v>
      </c>
      <c r="C321" s="2">
        <v>9.6</v>
      </c>
      <c r="D321" s="2">
        <v>12.8</v>
      </c>
      <c r="E321" s="39">
        <f t="shared" si="35"/>
        <v>6.700000000000001</v>
      </c>
      <c r="F321" s="2">
        <v>71</v>
      </c>
      <c r="G321" s="2">
        <v>49</v>
      </c>
      <c r="H321" s="2">
        <v>59</v>
      </c>
      <c r="I321" s="2">
        <v>0</v>
      </c>
      <c r="J321" s="2">
        <v>51</v>
      </c>
      <c r="K321" s="2">
        <v>4.7</v>
      </c>
      <c r="L321" s="2">
        <v>8.85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40">
        <f t="shared" si="41"/>
        <v>40861</v>
      </c>
      <c r="B322" s="2">
        <v>16.7</v>
      </c>
      <c r="C322" s="2">
        <v>2.4</v>
      </c>
      <c r="D322" s="2">
        <v>10.8</v>
      </c>
      <c r="E322" s="39">
        <f t="shared" si="35"/>
        <v>14.299999999999999</v>
      </c>
      <c r="F322" s="2">
        <v>92</v>
      </c>
      <c r="G322" s="2">
        <v>48</v>
      </c>
      <c r="H322" s="2">
        <v>67</v>
      </c>
      <c r="I322" s="2">
        <v>0</v>
      </c>
      <c r="J322" s="2">
        <v>50</v>
      </c>
      <c r="K322" s="2">
        <v>3</v>
      </c>
      <c r="L322" s="2">
        <v>8.4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40">
        <f t="shared" si="41"/>
        <v>40862</v>
      </c>
      <c r="B323" s="2">
        <v>17.3</v>
      </c>
      <c r="C323" s="2">
        <v>0.3</v>
      </c>
      <c r="D323" s="2">
        <v>7.8</v>
      </c>
      <c r="E323" s="39">
        <f t="shared" si="35"/>
        <v>17</v>
      </c>
      <c r="F323" s="2">
        <v>98</v>
      </c>
      <c r="G323" s="2">
        <v>38</v>
      </c>
      <c r="H323" s="2">
        <v>75</v>
      </c>
      <c r="I323" s="2">
        <v>0</v>
      </c>
      <c r="J323" s="2">
        <v>67</v>
      </c>
      <c r="K323" s="2">
        <v>0.9</v>
      </c>
      <c r="L323" s="2">
        <v>8.28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40">
        <f t="shared" si="41"/>
        <v>40863</v>
      </c>
      <c r="B324" s="2">
        <v>18</v>
      </c>
      <c r="C324" s="2">
        <v>0.6</v>
      </c>
      <c r="D324" s="2">
        <v>9.4</v>
      </c>
      <c r="E324" s="39">
        <f t="shared" si="35"/>
        <v>17.4</v>
      </c>
      <c r="F324" s="2">
        <v>98</v>
      </c>
      <c r="G324" s="2">
        <v>45</v>
      </c>
      <c r="H324" s="2">
        <v>73</v>
      </c>
      <c r="I324" s="2">
        <v>0</v>
      </c>
      <c r="J324" s="2">
        <v>65</v>
      </c>
      <c r="K324" s="2">
        <v>1.8</v>
      </c>
      <c r="L324" s="2">
        <v>7.68</v>
      </c>
      <c r="M324">
        <f t="shared" si="42"/>
        <v>0</v>
      </c>
      <c r="O324">
        <f t="shared" si="36"/>
        <v>0</v>
      </c>
      <c r="Q324">
        <f t="shared" si="37"/>
        <v>0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40">
        <f t="shared" si="41"/>
        <v>40864</v>
      </c>
      <c r="B325" s="2">
        <v>17.9</v>
      </c>
      <c r="C325" s="2">
        <v>3.3</v>
      </c>
      <c r="D325" s="2">
        <v>10.3</v>
      </c>
      <c r="E325" s="39">
        <f t="shared" si="35"/>
        <v>14.599999999999998</v>
      </c>
      <c r="F325" s="2">
        <v>90</v>
      </c>
      <c r="G325" s="2">
        <v>43</v>
      </c>
      <c r="H325" s="2">
        <v>69</v>
      </c>
      <c r="I325" s="2">
        <v>0</v>
      </c>
      <c r="J325" s="2">
        <v>64</v>
      </c>
      <c r="K325" s="2">
        <v>1.6</v>
      </c>
      <c r="L325" s="2">
        <v>8.05</v>
      </c>
      <c r="M325">
        <f t="shared" si="42"/>
        <v>0</v>
      </c>
      <c r="O325">
        <f t="shared" si="36"/>
        <v>0</v>
      </c>
      <c r="Q325">
        <f t="shared" si="37"/>
        <v>0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40">
        <f t="shared" si="41"/>
        <v>40865</v>
      </c>
      <c r="B326" s="2">
        <v>17.8</v>
      </c>
      <c r="C326" s="2">
        <v>0.8</v>
      </c>
      <c r="D326" s="2">
        <v>7.9</v>
      </c>
      <c r="E326" s="39">
        <f aca="true" t="shared" si="43" ref="E326:E369">(B326-C326)</f>
        <v>17</v>
      </c>
      <c r="F326" s="2">
        <v>98</v>
      </c>
      <c r="G326" s="2">
        <v>44</v>
      </c>
      <c r="H326" s="2">
        <v>78</v>
      </c>
      <c r="I326" s="2">
        <v>0</v>
      </c>
      <c r="J326" s="2">
        <v>127</v>
      </c>
      <c r="K326" s="2">
        <v>0.9</v>
      </c>
      <c r="L326" s="2">
        <v>7.76</v>
      </c>
      <c r="M326">
        <f t="shared" si="42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40">
        <f aca="true" t="shared" si="49" ref="A327:A369">A326+1</f>
        <v>40866</v>
      </c>
      <c r="B327" s="2">
        <v>17.5</v>
      </c>
      <c r="C327" s="2">
        <v>-0.4</v>
      </c>
      <c r="D327" s="2">
        <v>7.1</v>
      </c>
      <c r="E327" s="39">
        <f t="shared" si="43"/>
        <v>17.9</v>
      </c>
      <c r="F327" s="2">
        <v>98</v>
      </c>
      <c r="G327" s="2">
        <v>48</v>
      </c>
      <c r="H327" s="2">
        <v>82</v>
      </c>
      <c r="I327" s="2">
        <v>0</v>
      </c>
      <c r="J327" s="2">
        <v>36</v>
      </c>
      <c r="K327" s="2">
        <v>0.9</v>
      </c>
      <c r="L327" s="2">
        <v>7.32</v>
      </c>
      <c r="M327">
        <f t="shared" si="42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40">
        <f t="shared" si="49"/>
        <v>40867</v>
      </c>
      <c r="B328" s="2">
        <v>17.7</v>
      </c>
      <c r="C328" s="2">
        <v>0.4</v>
      </c>
      <c r="D328" s="2">
        <v>8</v>
      </c>
      <c r="E328" s="39">
        <f t="shared" si="43"/>
        <v>17.3</v>
      </c>
      <c r="F328" s="2">
        <v>98</v>
      </c>
      <c r="G328" s="2">
        <v>47</v>
      </c>
      <c r="H328" s="2">
        <v>81</v>
      </c>
      <c r="I328" s="2">
        <v>0.3</v>
      </c>
      <c r="J328" s="2">
        <v>4</v>
      </c>
      <c r="K328" s="2">
        <v>0.8</v>
      </c>
      <c r="L328" s="2">
        <v>7.61</v>
      </c>
      <c r="M328">
        <f t="shared" si="42"/>
        <v>1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40">
        <f t="shared" si="49"/>
        <v>40868</v>
      </c>
      <c r="B329" s="2">
        <v>20.5</v>
      </c>
      <c r="C329" s="2">
        <v>1.7</v>
      </c>
      <c r="D329" s="2">
        <v>10</v>
      </c>
      <c r="E329" s="39">
        <f t="shared" si="43"/>
        <v>18.8</v>
      </c>
      <c r="F329" s="2">
        <v>98</v>
      </c>
      <c r="G329" s="2">
        <v>57</v>
      </c>
      <c r="H329" s="2">
        <v>84</v>
      </c>
      <c r="I329" s="2">
        <v>0</v>
      </c>
      <c r="J329" s="2">
        <v>163</v>
      </c>
      <c r="K329" s="2">
        <v>0.8</v>
      </c>
      <c r="L329" s="2">
        <v>6.17</v>
      </c>
      <c r="M329">
        <f t="shared" si="42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40">
        <f t="shared" si="49"/>
        <v>40869</v>
      </c>
      <c r="B330" s="2">
        <v>18.2</v>
      </c>
      <c r="C330" s="2">
        <v>11.4</v>
      </c>
      <c r="D330" s="2">
        <v>13.9</v>
      </c>
      <c r="E330" s="39">
        <f t="shared" si="43"/>
        <v>6.799999999999999</v>
      </c>
      <c r="F330" s="2">
        <v>91</v>
      </c>
      <c r="G330" s="2">
        <v>63</v>
      </c>
      <c r="H330" s="2">
        <v>80</v>
      </c>
      <c r="I330" s="2">
        <v>5.6</v>
      </c>
      <c r="J330" s="2">
        <v>74</v>
      </c>
      <c r="K330" s="2">
        <v>1.6</v>
      </c>
      <c r="L330" s="2">
        <v>1.44</v>
      </c>
      <c r="M330">
        <f t="shared" si="42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40">
        <f t="shared" si="49"/>
        <v>40870</v>
      </c>
      <c r="B331" s="2">
        <v>19.9</v>
      </c>
      <c r="C331" s="2">
        <v>11.3</v>
      </c>
      <c r="D331" s="2">
        <v>14.9</v>
      </c>
      <c r="E331" s="39">
        <f t="shared" si="43"/>
        <v>8.599999999999998</v>
      </c>
      <c r="F331" s="2">
        <v>86</v>
      </c>
      <c r="G331" s="2">
        <v>57</v>
      </c>
      <c r="H331" s="2">
        <v>73</v>
      </c>
      <c r="I331" s="2">
        <v>0</v>
      </c>
      <c r="J331" s="2">
        <v>88</v>
      </c>
      <c r="K331" s="2">
        <v>2.1</v>
      </c>
      <c r="L331" s="2">
        <v>5.19</v>
      </c>
      <c r="M331">
        <f t="shared" si="42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40">
        <f t="shared" si="49"/>
        <v>40871</v>
      </c>
      <c r="B332" s="2">
        <v>19.2</v>
      </c>
      <c r="C332" s="2">
        <v>9.7</v>
      </c>
      <c r="D332" s="2">
        <v>14.5</v>
      </c>
      <c r="E332" s="39">
        <f t="shared" si="43"/>
        <v>9.5</v>
      </c>
      <c r="F332" s="2">
        <v>87</v>
      </c>
      <c r="G332" s="2">
        <v>54</v>
      </c>
      <c r="H332" s="2">
        <v>71</v>
      </c>
      <c r="I332" s="2">
        <v>0</v>
      </c>
      <c r="J332" s="2">
        <v>73</v>
      </c>
      <c r="K332" s="2">
        <v>2.4</v>
      </c>
      <c r="L332" s="2">
        <v>7.04</v>
      </c>
      <c r="M332">
        <f t="shared" si="42"/>
        <v>0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40">
        <f t="shared" si="49"/>
        <v>40872</v>
      </c>
      <c r="B333" s="2">
        <v>18.8</v>
      </c>
      <c r="C333" s="2">
        <v>6.6</v>
      </c>
      <c r="D333" s="2">
        <v>12.7</v>
      </c>
      <c r="E333" s="39">
        <f t="shared" si="43"/>
        <v>12.200000000000001</v>
      </c>
      <c r="F333" s="2">
        <v>92</v>
      </c>
      <c r="G333" s="2">
        <v>55</v>
      </c>
      <c r="H333" s="2">
        <v>76</v>
      </c>
      <c r="I333" s="2">
        <v>0</v>
      </c>
      <c r="J333" s="2">
        <v>72</v>
      </c>
      <c r="K333" s="2">
        <v>1.7</v>
      </c>
      <c r="L333" s="2">
        <v>6.01</v>
      </c>
      <c r="M333">
        <f t="shared" si="42"/>
        <v>0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40">
        <f t="shared" si="49"/>
        <v>40873</v>
      </c>
      <c r="B334" s="2">
        <v>20.1</v>
      </c>
      <c r="C334" s="2">
        <v>5</v>
      </c>
      <c r="D334" s="2">
        <v>12.1</v>
      </c>
      <c r="E334" s="39">
        <f t="shared" si="43"/>
        <v>15.100000000000001</v>
      </c>
      <c r="F334" s="2">
        <v>98</v>
      </c>
      <c r="G334" s="2">
        <v>48</v>
      </c>
      <c r="H334" s="2">
        <v>77</v>
      </c>
      <c r="I334" s="2">
        <v>0</v>
      </c>
      <c r="J334" s="2">
        <v>75</v>
      </c>
      <c r="K334" s="2">
        <v>1.2</v>
      </c>
      <c r="L334" s="2">
        <v>6.87</v>
      </c>
      <c r="M334">
        <f t="shared" si="42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40">
        <f t="shared" si="49"/>
        <v>40874</v>
      </c>
      <c r="B335" s="2">
        <v>18.2</v>
      </c>
      <c r="C335" s="2">
        <v>2.2</v>
      </c>
      <c r="D335" s="2">
        <v>9.3</v>
      </c>
      <c r="E335" s="39">
        <f t="shared" si="43"/>
        <v>16</v>
      </c>
      <c r="F335" s="2">
        <v>98</v>
      </c>
      <c r="G335" s="2">
        <v>49</v>
      </c>
      <c r="H335" s="2">
        <v>78</v>
      </c>
      <c r="I335" s="2">
        <v>0</v>
      </c>
      <c r="J335" s="2">
        <v>111</v>
      </c>
      <c r="K335" s="2">
        <v>1</v>
      </c>
      <c r="L335" s="2">
        <v>7.14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40">
        <f t="shared" si="49"/>
        <v>40875</v>
      </c>
      <c r="B336" s="2">
        <v>17.8</v>
      </c>
      <c r="C336" s="2">
        <v>3.2</v>
      </c>
      <c r="D336" s="2">
        <v>9.2</v>
      </c>
      <c r="E336" s="39">
        <f t="shared" si="43"/>
        <v>14.600000000000001</v>
      </c>
      <c r="F336" s="2">
        <v>98</v>
      </c>
      <c r="G336" s="2">
        <v>56</v>
      </c>
      <c r="H336" s="2">
        <v>85</v>
      </c>
      <c r="I336" s="2">
        <v>0</v>
      </c>
      <c r="J336" s="2">
        <v>8</v>
      </c>
      <c r="K336" s="2">
        <v>1.1</v>
      </c>
      <c r="L336" s="2">
        <v>6.58</v>
      </c>
      <c r="M336">
        <f t="shared" si="50"/>
        <v>0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40">
        <f t="shared" si="49"/>
        <v>40876</v>
      </c>
      <c r="B337" s="2">
        <v>17.8</v>
      </c>
      <c r="C337" s="2">
        <v>2.5</v>
      </c>
      <c r="D337" s="2">
        <v>8.9</v>
      </c>
      <c r="E337" s="39">
        <f t="shared" si="43"/>
        <v>15.3</v>
      </c>
      <c r="F337" s="2">
        <v>98</v>
      </c>
      <c r="G337" s="2">
        <v>52</v>
      </c>
      <c r="H337" s="2">
        <v>83</v>
      </c>
      <c r="I337" s="2">
        <v>0.3</v>
      </c>
      <c r="J337" s="2">
        <v>163</v>
      </c>
      <c r="K337" s="2">
        <v>0.9</v>
      </c>
      <c r="L337" s="2">
        <v>6.5</v>
      </c>
      <c r="M337">
        <f t="shared" si="50"/>
        <v>1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40">
        <f t="shared" si="49"/>
        <v>40877</v>
      </c>
      <c r="B338" s="2">
        <v>17.5</v>
      </c>
      <c r="C338" s="2">
        <v>0.4</v>
      </c>
      <c r="D338" s="2">
        <v>7.6</v>
      </c>
      <c r="E338" s="39">
        <f t="shared" si="43"/>
        <v>17.1</v>
      </c>
      <c r="F338" s="2">
        <v>98</v>
      </c>
      <c r="G338" s="2">
        <v>53</v>
      </c>
      <c r="H338" s="2">
        <v>84</v>
      </c>
      <c r="I338" s="2">
        <v>0</v>
      </c>
      <c r="J338" s="2">
        <v>94</v>
      </c>
      <c r="K338" s="2">
        <v>0.8</v>
      </c>
      <c r="L338" s="2">
        <v>6.63</v>
      </c>
      <c r="M338">
        <f t="shared" si="50"/>
        <v>0</v>
      </c>
      <c r="N338">
        <f>SUM(M309:M338)</f>
        <v>7</v>
      </c>
      <c r="O338">
        <f t="shared" si="44"/>
        <v>0</v>
      </c>
      <c r="P338">
        <f>SUM(O309:O338)</f>
        <v>3</v>
      </c>
      <c r="Q338">
        <f t="shared" si="45"/>
        <v>0</v>
      </c>
      <c r="R338">
        <f>SUM(Q309:Q338)</f>
        <v>1</v>
      </c>
      <c r="S338">
        <f t="shared" si="46"/>
        <v>0</v>
      </c>
      <c r="T338">
        <f>SUM(S309:S338)</f>
        <v>1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1</v>
      </c>
    </row>
    <row r="339" spans="1:23" ht="12.75">
      <c r="A339" s="40">
        <f t="shared" si="49"/>
        <v>40878</v>
      </c>
      <c r="B339" s="2">
        <v>18</v>
      </c>
      <c r="C339" s="2">
        <v>0.3</v>
      </c>
      <c r="D339" s="2">
        <v>7.7</v>
      </c>
      <c r="E339" s="39">
        <f t="shared" si="43"/>
        <v>17.7</v>
      </c>
      <c r="F339" s="2">
        <v>98</v>
      </c>
      <c r="G339" s="2">
        <v>52</v>
      </c>
      <c r="H339" s="2">
        <v>85</v>
      </c>
      <c r="I339" s="2">
        <v>0.3</v>
      </c>
      <c r="J339" s="2">
        <v>86</v>
      </c>
      <c r="K339" s="2">
        <v>0.6</v>
      </c>
      <c r="L339" s="2">
        <v>6.16</v>
      </c>
      <c r="M339">
        <f t="shared" si="50"/>
        <v>1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40">
        <f t="shared" si="49"/>
        <v>40879</v>
      </c>
      <c r="B340" s="2">
        <v>14.3</v>
      </c>
      <c r="C340" s="2">
        <v>3.5</v>
      </c>
      <c r="D340" s="2">
        <v>9.8</v>
      </c>
      <c r="E340" s="39">
        <f t="shared" si="43"/>
        <v>10.8</v>
      </c>
      <c r="F340" s="2">
        <v>98</v>
      </c>
      <c r="G340" s="2">
        <v>78</v>
      </c>
      <c r="H340" s="2">
        <v>94</v>
      </c>
      <c r="I340" s="2">
        <v>3</v>
      </c>
      <c r="J340" s="2">
        <v>46</v>
      </c>
      <c r="K340" s="2">
        <v>0.8</v>
      </c>
      <c r="L340" s="2">
        <v>2.24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40">
        <f t="shared" si="49"/>
        <v>40880</v>
      </c>
      <c r="B341" s="2">
        <v>18.5</v>
      </c>
      <c r="C341" s="2">
        <v>7</v>
      </c>
      <c r="D341" s="2">
        <v>12.4</v>
      </c>
      <c r="E341" s="39">
        <f t="shared" si="43"/>
        <v>11.5</v>
      </c>
      <c r="F341" s="2">
        <v>98</v>
      </c>
      <c r="G341" s="2">
        <v>63</v>
      </c>
      <c r="H341" s="2">
        <v>90</v>
      </c>
      <c r="I341" s="2">
        <v>15.5</v>
      </c>
      <c r="J341" s="2">
        <v>116</v>
      </c>
      <c r="K341" s="2">
        <v>1.7</v>
      </c>
      <c r="L341" s="2">
        <v>5.15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40">
        <f t="shared" si="49"/>
        <v>40881</v>
      </c>
      <c r="B342" s="2">
        <v>17.8</v>
      </c>
      <c r="C342" s="2">
        <v>11.3</v>
      </c>
      <c r="D342" s="2">
        <v>13.8</v>
      </c>
      <c r="E342" s="39">
        <f t="shared" si="43"/>
        <v>6.5</v>
      </c>
      <c r="F342" s="2">
        <v>98</v>
      </c>
      <c r="G342" s="2">
        <v>65</v>
      </c>
      <c r="H342" s="2">
        <v>92</v>
      </c>
      <c r="I342" s="2">
        <v>39.6</v>
      </c>
      <c r="J342" s="2">
        <v>167</v>
      </c>
      <c r="K342" s="2">
        <v>1.8</v>
      </c>
      <c r="L342" s="2">
        <v>3.85</v>
      </c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1</v>
      </c>
      <c r="U342">
        <f t="shared" si="47"/>
        <v>0</v>
      </c>
      <c r="W342">
        <f t="shared" si="48"/>
        <v>0</v>
      </c>
    </row>
    <row r="343" spans="1:23" ht="12.75">
      <c r="A343" s="40">
        <f t="shared" si="49"/>
        <v>40882</v>
      </c>
      <c r="B343" s="2">
        <v>18.2</v>
      </c>
      <c r="C343" s="2">
        <v>12.1</v>
      </c>
      <c r="D343" s="2">
        <v>15.6</v>
      </c>
      <c r="E343" s="39">
        <f t="shared" si="43"/>
        <v>6.1</v>
      </c>
      <c r="F343" s="2">
        <v>98</v>
      </c>
      <c r="G343" s="2">
        <v>75</v>
      </c>
      <c r="H343" s="2">
        <v>86</v>
      </c>
      <c r="I343" s="2">
        <v>15.5</v>
      </c>
      <c r="J343" s="2">
        <v>227</v>
      </c>
      <c r="K343" s="2">
        <v>5.4</v>
      </c>
      <c r="L343" s="2">
        <v>3.21</v>
      </c>
      <c r="M343">
        <f t="shared" si="50"/>
        <v>1</v>
      </c>
      <c r="O343">
        <f t="shared" si="44"/>
        <v>1</v>
      </c>
      <c r="Q343">
        <f t="shared" si="45"/>
        <v>1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40">
        <f t="shared" si="49"/>
        <v>40883</v>
      </c>
      <c r="B344" s="2">
        <v>17.5</v>
      </c>
      <c r="C344" s="2">
        <v>9.8</v>
      </c>
      <c r="D344" s="2">
        <v>13.9</v>
      </c>
      <c r="E344" s="39">
        <f t="shared" si="43"/>
        <v>7.699999999999999</v>
      </c>
      <c r="F344" s="2">
        <v>92</v>
      </c>
      <c r="G344" s="2">
        <v>61</v>
      </c>
      <c r="H344" s="2">
        <v>76</v>
      </c>
      <c r="I344" s="2">
        <v>0.5</v>
      </c>
      <c r="J344" s="2">
        <v>242</v>
      </c>
      <c r="K344" s="2">
        <v>2.9</v>
      </c>
      <c r="L344" s="2">
        <v>4.55</v>
      </c>
      <c r="M344">
        <f t="shared" si="50"/>
        <v>1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40">
        <f t="shared" si="49"/>
        <v>40884</v>
      </c>
      <c r="B345" s="2">
        <v>16.4</v>
      </c>
      <c r="C345" s="2">
        <v>6</v>
      </c>
      <c r="D345" s="2">
        <v>10.6</v>
      </c>
      <c r="E345" s="39">
        <f t="shared" si="43"/>
        <v>10.399999999999999</v>
      </c>
      <c r="F345" s="2">
        <v>98</v>
      </c>
      <c r="G345" s="2">
        <v>56</v>
      </c>
      <c r="H345" s="2">
        <v>82</v>
      </c>
      <c r="I345" s="2">
        <v>0</v>
      </c>
      <c r="J345" s="2">
        <v>238</v>
      </c>
      <c r="K345" s="2">
        <v>1.2</v>
      </c>
      <c r="L345" s="2">
        <v>6.7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40">
        <f t="shared" si="49"/>
        <v>40885</v>
      </c>
      <c r="B346" s="2">
        <v>18.4</v>
      </c>
      <c r="C346" s="2">
        <v>4.2</v>
      </c>
      <c r="D346" s="2">
        <v>10.3</v>
      </c>
      <c r="E346" s="39">
        <f t="shared" si="43"/>
        <v>14.2</v>
      </c>
      <c r="F346" s="2">
        <v>98</v>
      </c>
      <c r="G346" s="2">
        <v>56</v>
      </c>
      <c r="H346" s="2">
        <v>84</v>
      </c>
      <c r="I346" s="2">
        <v>0.3</v>
      </c>
      <c r="J346" s="2">
        <v>80</v>
      </c>
      <c r="K346" s="2">
        <v>0.8</v>
      </c>
      <c r="L346" s="2">
        <v>6.71</v>
      </c>
      <c r="M346">
        <f t="shared" si="50"/>
        <v>1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40">
        <f t="shared" si="49"/>
        <v>40886</v>
      </c>
      <c r="B347" s="2">
        <v>17.5</v>
      </c>
      <c r="C347" s="2">
        <v>2.5</v>
      </c>
      <c r="D347" s="2">
        <v>10.5</v>
      </c>
      <c r="E347" s="39">
        <f t="shared" si="43"/>
        <v>15</v>
      </c>
      <c r="F347" s="2">
        <v>98</v>
      </c>
      <c r="G347" s="2">
        <v>68</v>
      </c>
      <c r="H347" s="2">
        <v>85</v>
      </c>
      <c r="I347" s="2">
        <v>0.3</v>
      </c>
      <c r="J347" s="2">
        <v>202</v>
      </c>
      <c r="K347" s="2">
        <v>1.4</v>
      </c>
      <c r="L347" s="2">
        <v>5.4</v>
      </c>
      <c r="M347">
        <f t="shared" si="50"/>
        <v>1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40">
        <f t="shared" si="49"/>
        <v>40887</v>
      </c>
      <c r="B348" s="2">
        <v>17.5</v>
      </c>
      <c r="C348" s="2">
        <v>11.4</v>
      </c>
      <c r="D348" s="2">
        <v>13.9</v>
      </c>
      <c r="E348" s="39">
        <f t="shared" si="43"/>
        <v>6.1</v>
      </c>
      <c r="F348" s="2">
        <v>89</v>
      </c>
      <c r="G348" s="2">
        <v>73</v>
      </c>
      <c r="H348" s="2">
        <v>83</v>
      </c>
      <c r="I348" s="2">
        <v>2</v>
      </c>
      <c r="J348" s="2">
        <v>165</v>
      </c>
      <c r="K348" s="2">
        <v>1.9</v>
      </c>
      <c r="L348" s="2">
        <v>3.23</v>
      </c>
      <c r="M348">
        <f t="shared" si="50"/>
        <v>1</v>
      </c>
      <c r="O348">
        <f t="shared" si="44"/>
        <v>1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40">
        <f t="shared" si="49"/>
        <v>40888</v>
      </c>
      <c r="B349" s="2">
        <v>17.8</v>
      </c>
      <c r="C349" s="2">
        <v>11.6</v>
      </c>
      <c r="D349" s="2">
        <v>14.2</v>
      </c>
      <c r="E349" s="39">
        <f t="shared" si="43"/>
        <v>6.200000000000001</v>
      </c>
      <c r="F349" s="2">
        <v>91</v>
      </c>
      <c r="G349" s="2">
        <v>71</v>
      </c>
      <c r="H349" s="2">
        <v>83</v>
      </c>
      <c r="I349" s="2">
        <v>0.5</v>
      </c>
      <c r="J349" s="2">
        <v>168</v>
      </c>
      <c r="K349" s="2">
        <v>1.7</v>
      </c>
      <c r="L349" s="2">
        <v>3.65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40">
        <f t="shared" si="49"/>
        <v>40889</v>
      </c>
      <c r="B350" s="2">
        <v>18.4</v>
      </c>
      <c r="C350" s="2">
        <v>11.1</v>
      </c>
      <c r="D350" s="2">
        <v>14.2</v>
      </c>
      <c r="E350" s="39">
        <f t="shared" si="43"/>
        <v>7.299999999999999</v>
      </c>
      <c r="F350" s="2">
        <v>98</v>
      </c>
      <c r="G350" s="2">
        <v>64</v>
      </c>
      <c r="H350" s="2">
        <v>83</v>
      </c>
      <c r="I350" s="2">
        <v>12.7</v>
      </c>
      <c r="J350" s="2">
        <v>182</v>
      </c>
      <c r="K350" s="2">
        <v>2.3</v>
      </c>
      <c r="L350" s="2">
        <v>4.33</v>
      </c>
      <c r="M350">
        <f t="shared" si="50"/>
        <v>1</v>
      </c>
      <c r="O350">
        <f t="shared" si="44"/>
        <v>1</v>
      </c>
      <c r="Q350">
        <f t="shared" si="45"/>
        <v>1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40">
        <f t="shared" si="49"/>
        <v>40890</v>
      </c>
      <c r="B351" s="2">
        <v>16.3</v>
      </c>
      <c r="C351" s="2">
        <v>6.9</v>
      </c>
      <c r="D351" s="2">
        <v>11.7</v>
      </c>
      <c r="E351" s="39">
        <f t="shared" si="43"/>
        <v>9.4</v>
      </c>
      <c r="F351" s="2">
        <v>98</v>
      </c>
      <c r="G351" s="2">
        <v>53</v>
      </c>
      <c r="H351" s="2">
        <v>84</v>
      </c>
      <c r="I351" s="2">
        <v>1.5</v>
      </c>
      <c r="J351" s="2">
        <v>256</v>
      </c>
      <c r="K351" s="2">
        <v>1.8</v>
      </c>
      <c r="L351" s="2">
        <v>6.36</v>
      </c>
      <c r="M351">
        <f t="shared" si="50"/>
        <v>1</v>
      </c>
      <c r="O351">
        <f t="shared" si="44"/>
        <v>1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40">
        <f t="shared" si="49"/>
        <v>40891</v>
      </c>
      <c r="B352" s="2">
        <v>17.6</v>
      </c>
      <c r="C352" s="2">
        <v>6.6</v>
      </c>
      <c r="D352" s="2">
        <v>13.5</v>
      </c>
      <c r="E352" s="39">
        <f t="shared" si="43"/>
        <v>11.000000000000002</v>
      </c>
      <c r="F352" s="2">
        <v>92</v>
      </c>
      <c r="G352" s="2">
        <v>69</v>
      </c>
      <c r="H352" s="2">
        <v>83</v>
      </c>
      <c r="I352" s="2">
        <v>4.1</v>
      </c>
      <c r="J352" s="2">
        <v>193</v>
      </c>
      <c r="K352" s="2">
        <v>2.8</v>
      </c>
      <c r="L352" s="2">
        <v>3.45</v>
      </c>
      <c r="M352">
        <f t="shared" si="50"/>
        <v>1</v>
      </c>
      <c r="O352">
        <f t="shared" si="44"/>
        <v>1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40">
        <f t="shared" si="49"/>
        <v>40892</v>
      </c>
      <c r="B353" s="2">
        <v>17.6</v>
      </c>
      <c r="C353" s="2">
        <v>9.2</v>
      </c>
      <c r="D353" s="2">
        <v>13.7</v>
      </c>
      <c r="E353" s="39">
        <f t="shared" si="43"/>
        <v>8.400000000000002</v>
      </c>
      <c r="F353" s="2">
        <v>98</v>
      </c>
      <c r="G353" s="2">
        <v>79</v>
      </c>
      <c r="H353" s="2">
        <v>89</v>
      </c>
      <c r="I353" s="2">
        <v>10.4</v>
      </c>
      <c r="J353" s="2">
        <v>212</v>
      </c>
      <c r="K353" s="2">
        <v>2.3</v>
      </c>
      <c r="L353" s="2">
        <v>2.18</v>
      </c>
      <c r="M353">
        <f t="shared" si="50"/>
        <v>1</v>
      </c>
      <c r="O353">
        <f t="shared" si="44"/>
        <v>1</v>
      </c>
      <c r="Q353">
        <f t="shared" si="45"/>
        <v>1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40">
        <f t="shared" si="49"/>
        <v>40893</v>
      </c>
      <c r="B354" s="2">
        <v>16.8</v>
      </c>
      <c r="C354" s="2">
        <v>6.7</v>
      </c>
      <c r="D354" s="2">
        <v>12.5</v>
      </c>
      <c r="E354" s="39">
        <f t="shared" si="43"/>
        <v>10.100000000000001</v>
      </c>
      <c r="F354" s="2">
        <v>98</v>
      </c>
      <c r="G354" s="2">
        <v>63</v>
      </c>
      <c r="H354" s="2">
        <v>82</v>
      </c>
      <c r="I354" s="2">
        <v>4.8</v>
      </c>
      <c r="J354" s="2">
        <v>217</v>
      </c>
      <c r="K354" s="2">
        <v>5.3</v>
      </c>
      <c r="L354" s="2">
        <v>4.59</v>
      </c>
      <c r="M354">
        <f t="shared" si="50"/>
        <v>1</v>
      </c>
      <c r="O354">
        <f t="shared" si="44"/>
        <v>1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40">
        <f t="shared" si="49"/>
        <v>40894</v>
      </c>
      <c r="B355" s="2">
        <v>16.5</v>
      </c>
      <c r="C355" s="2">
        <v>1.7</v>
      </c>
      <c r="D355" s="2">
        <v>10.7</v>
      </c>
      <c r="E355" s="39">
        <f t="shared" si="43"/>
        <v>14.8</v>
      </c>
      <c r="F355" s="2">
        <v>86</v>
      </c>
      <c r="G355" s="2">
        <v>51</v>
      </c>
      <c r="H355" s="2">
        <v>71</v>
      </c>
      <c r="I355" s="2">
        <v>1.8</v>
      </c>
      <c r="J355" s="2">
        <v>253</v>
      </c>
      <c r="K355" s="2">
        <v>5.1</v>
      </c>
      <c r="L355" s="2">
        <v>4.23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40">
        <f t="shared" si="49"/>
        <v>40895</v>
      </c>
      <c r="B356" s="2">
        <v>11.6</v>
      </c>
      <c r="C356" s="2">
        <v>0.1</v>
      </c>
      <c r="D356" s="2">
        <v>5.2</v>
      </c>
      <c r="E356" s="39">
        <f t="shared" si="43"/>
        <v>11.5</v>
      </c>
      <c r="F356" s="2">
        <v>90</v>
      </c>
      <c r="G356" s="2">
        <v>67</v>
      </c>
      <c r="H356" s="2">
        <v>82</v>
      </c>
      <c r="I356" s="2">
        <v>11.2</v>
      </c>
      <c r="J356" s="2">
        <v>109</v>
      </c>
      <c r="K356" s="2">
        <v>2.1</v>
      </c>
      <c r="L356" s="2">
        <v>3.31</v>
      </c>
      <c r="M356">
        <f t="shared" si="50"/>
        <v>1</v>
      </c>
      <c r="O356">
        <f t="shared" si="44"/>
        <v>1</v>
      </c>
      <c r="Q356">
        <f t="shared" si="45"/>
        <v>1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40">
        <f t="shared" si="49"/>
        <v>40896</v>
      </c>
      <c r="B357" s="2">
        <v>11.8</v>
      </c>
      <c r="C357" s="2">
        <v>2.4</v>
      </c>
      <c r="D357" s="2">
        <v>5.9</v>
      </c>
      <c r="E357" s="39">
        <f t="shared" si="43"/>
        <v>9.4</v>
      </c>
      <c r="F357" s="2">
        <v>92</v>
      </c>
      <c r="G357" s="2">
        <v>56</v>
      </c>
      <c r="H357" s="2">
        <v>82</v>
      </c>
      <c r="I357" s="2">
        <v>4.1</v>
      </c>
      <c r="J357" s="2">
        <v>78</v>
      </c>
      <c r="K357" s="2">
        <v>1.5</v>
      </c>
      <c r="L357" s="2">
        <v>4.82</v>
      </c>
      <c r="M357">
        <f t="shared" si="50"/>
        <v>1</v>
      </c>
      <c r="O357">
        <f t="shared" si="44"/>
        <v>1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40">
        <f t="shared" si="49"/>
        <v>40897</v>
      </c>
      <c r="B358" s="2">
        <v>10.1</v>
      </c>
      <c r="C358" s="2">
        <v>-1.4</v>
      </c>
      <c r="D358" s="2">
        <v>3.7</v>
      </c>
      <c r="E358" s="39">
        <f t="shared" si="43"/>
        <v>11.5</v>
      </c>
      <c r="F358" s="2">
        <v>93</v>
      </c>
      <c r="G358" s="2">
        <v>40</v>
      </c>
      <c r="H358" s="2">
        <v>72</v>
      </c>
      <c r="I358" s="2">
        <v>0.3</v>
      </c>
      <c r="J358" s="2">
        <v>113</v>
      </c>
      <c r="K358" s="2">
        <v>1.4</v>
      </c>
      <c r="L358" s="2">
        <v>6.59</v>
      </c>
      <c r="M358">
        <f t="shared" si="50"/>
        <v>1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40">
        <f t="shared" si="49"/>
        <v>40898</v>
      </c>
      <c r="B359" s="2">
        <v>9.9</v>
      </c>
      <c r="C359" s="2">
        <v>1.3</v>
      </c>
      <c r="D359" s="2">
        <v>7</v>
      </c>
      <c r="E359" s="39">
        <f t="shared" si="43"/>
        <v>8.6</v>
      </c>
      <c r="F359" s="2">
        <v>79</v>
      </c>
      <c r="G359" s="2">
        <v>33</v>
      </c>
      <c r="H359" s="2">
        <v>58</v>
      </c>
      <c r="I359" s="2">
        <v>0</v>
      </c>
      <c r="J359" s="2">
        <v>59</v>
      </c>
      <c r="K359" s="2">
        <v>3.4</v>
      </c>
      <c r="L359" s="2">
        <v>4.57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40">
        <f t="shared" si="49"/>
        <v>40899</v>
      </c>
      <c r="B360" s="2">
        <v>11</v>
      </c>
      <c r="C360" s="2">
        <v>3.3</v>
      </c>
      <c r="D360" s="2">
        <v>7.5</v>
      </c>
      <c r="E360" s="39">
        <f t="shared" si="43"/>
        <v>7.7</v>
      </c>
      <c r="F360" s="2">
        <v>79</v>
      </c>
      <c r="G360" s="2">
        <v>38</v>
      </c>
      <c r="H360" s="2">
        <v>59</v>
      </c>
      <c r="I360" s="2">
        <v>0</v>
      </c>
      <c r="J360" s="2">
        <v>351</v>
      </c>
      <c r="K360" s="2">
        <v>5</v>
      </c>
      <c r="L360" s="2">
        <v>5.15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40">
        <f t="shared" si="49"/>
        <v>40900</v>
      </c>
      <c r="B361" s="2">
        <v>14.1</v>
      </c>
      <c r="C361" s="2">
        <v>0.7</v>
      </c>
      <c r="D361" s="2">
        <v>7.8</v>
      </c>
      <c r="E361" s="39">
        <f t="shared" si="43"/>
        <v>13.4</v>
      </c>
      <c r="F361" s="2">
        <v>83</v>
      </c>
      <c r="G361" s="2">
        <v>40</v>
      </c>
      <c r="H361" s="2">
        <v>58</v>
      </c>
      <c r="I361" s="2">
        <v>0</v>
      </c>
      <c r="J361" s="2">
        <v>26</v>
      </c>
      <c r="K361" s="2">
        <v>2.7</v>
      </c>
      <c r="L361" s="2">
        <v>6.99</v>
      </c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40">
        <f t="shared" si="49"/>
        <v>40901</v>
      </c>
      <c r="B362" s="2">
        <v>15.9</v>
      </c>
      <c r="C362" s="2">
        <v>-1.6</v>
      </c>
      <c r="D362" s="2">
        <v>7.4</v>
      </c>
      <c r="E362" s="39">
        <f t="shared" si="43"/>
        <v>17.5</v>
      </c>
      <c r="F362" s="2">
        <v>98</v>
      </c>
      <c r="G362" s="2">
        <v>50</v>
      </c>
      <c r="H362" s="2">
        <v>79</v>
      </c>
      <c r="I362" s="2">
        <v>29.7</v>
      </c>
      <c r="J362" s="2">
        <v>170</v>
      </c>
      <c r="K362" s="2">
        <v>1.7</v>
      </c>
      <c r="L362" s="2">
        <v>5.78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0</v>
      </c>
      <c r="W362">
        <f t="shared" si="48"/>
        <v>0</v>
      </c>
    </row>
    <row r="363" spans="1:23" ht="12.75">
      <c r="A363" s="40">
        <f t="shared" si="49"/>
        <v>40902</v>
      </c>
      <c r="B363" s="2">
        <v>12.2</v>
      </c>
      <c r="C363" s="2">
        <v>7.7</v>
      </c>
      <c r="D363" s="2">
        <v>10.2</v>
      </c>
      <c r="E363" s="39">
        <f t="shared" si="43"/>
        <v>4.499999999999999</v>
      </c>
      <c r="F363" s="2">
        <v>98</v>
      </c>
      <c r="G363" s="2">
        <v>49</v>
      </c>
      <c r="H363" s="2">
        <v>66</v>
      </c>
      <c r="I363" s="2">
        <v>3.3</v>
      </c>
      <c r="J363" s="2">
        <v>48</v>
      </c>
      <c r="K363" s="2">
        <v>6.5</v>
      </c>
      <c r="L363" s="2">
        <v>2.84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40">
        <f t="shared" si="49"/>
        <v>40903</v>
      </c>
      <c r="B364" s="2">
        <v>13</v>
      </c>
      <c r="C364" s="2">
        <v>5.4</v>
      </c>
      <c r="D364" s="2">
        <v>10</v>
      </c>
      <c r="E364" s="39">
        <f t="shared" si="43"/>
        <v>7.6</v>
      </c>
      <c r="F364" s="2">
        <v>65</v>
      </c>
      <c r="G364" s="2">
        <v>43</v>
      </c>
      <c r="H364" s="2">
        <v>54</v>
      </c>
      <c r="I364" s="2">
        <v>0</v>
      </c>
      <c r="J364" s="2">
        <v>64</v>
      </c>
      <c r="K364" s="2">
        <v>4.4</v>
      </c>
      <c r="L364" s="2">
        <v>6.78</v>
      </c>
      <c r="M364">
        <f t="shared" si="50"/>
        <v>0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40">
        <f t="shared" si="49"/>
        <v>40904</v>
      </c>
      <c r="B365" s="2">
        <v>14.5</v>
      </c>
      <c r="C365" s="2">
        <v>1.2</v>
      </c>
      <c r="D365" s="2">
        <v>7.5</v>
      </c>
      <c r="E365" s="39">
        <f t="shared" si="43"/>
        <v>13.3</v>
      </c>
      <c r="F365" s="2">
        <v>87</v>
      </c>
      <c r="G365" s="2">
        <v>46</v>
      </c>
      <c r="H365" s="2">
        <v>66</v>
      </c>
      <c r="I365" s="2">
        <v>0</v>
      </c>
      <c r="J365" s="2">
        <v>67</v>
      </c>
      <c r="K365" s="2">
        <v>1.7</v>
      </c>
      <c r="L365" s="2">
        <v>6.63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40">
        <f t="shared" si="49"/>
        <v>40905</v>
      </c>
      <c r="B366" s="2">
        <v>14.3</v>
      </c>
      <c r="C366" s="2">
        <v>-1.7</v>
      </c>
      <c r="D366" s="2">
        <v>5</v>
      </c>
      <c r="E366" s="39">
        <f t="shared" si="43"/>
        <v>16</v>
      </c>
      <c r="F366" s="2">
        <v>96</v>
      </c>
      <c r="G366" s="2">
        <v>48</v>
      </c>
      <c r="H366" s="2">
        <v>78</v>
      </c>
      <c r="I366" s="2">
        <v>0</v>
      </c>
      <c r="J366" s="2">
        <v>128</v>
      </c>
      <c r="K366" s="2">
        <v>0.7</v>
      </c>
      <c r="L366" s="2">
        <v>6.64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40">
        <f t="shared" si="49"/>
        <v>40906</v>
      </c>
      <c r="B367" s="2">
        <v>14.2</v>
      </c>
      <c r="C367" s="2">
        <v>-1.8</v>
      </c>
      <c r="D367" s="2">
        <v>4.5</v>
      </c>
      <c r="E367" s="39">
        <f t="shared" si="43"/>
        <v>16</v>
      </c>
      <c r="F367" s="2">
        <v>98</v>
      </c>
      <c r="G367" s="2">
        <v>52</v>
      </c>
      <c r="H367" s="2">
        <v>82</v>
      </c>
      <c r="I367" s="2">
        <v>0</v>
      </c>
      <c r="J367" s="2">
        <v>50</v>
      </c>
      <c r="K367" s="2">
        <v>0.7</v>
      </c>
      <c r="L367" s="2">
        <v>6.18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40">
        <f t="shared" si="49"/>
        <v>40907</v>
      </c>
      <c r="B368" s="2">
        <v>10.3</v>
      </c>
      <c r="C368" s="2">
        <v>1.2</v>
      </c>
      <c r="D368" s="2">
        <v>5.4</v>
      </c>
      <c r="E368" s="39">
        <f t="shared" si="43"/>
        <v>9.100000000000001</v>
      </c>
      <c r="F368" s="2">
        <v>98</v>
      </c>
      <c r="G368" s="2">
        <v>71</v>
      </c>
      <c r="H368" s="2">
        <v>91</v>
      </c>
      <c r="I368" s="2">
        <v>2</v>
      </c>
      <c r="J368" s="2">
        <v>89</v>
      </c>
      <c r="K368" s="2">
        <v>0.8</v>
      </c>
      <c r="L368" s="2">
        <v>2.19</v>
      </c>
      <c r="M368">
        <f t="shared" si="50"/>
        <v>1</v>
      </c>
      <c r="O368">
        <f t="shared" si="44"/>
        <v>1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40">
        <f t="shared" si="49"/>
        <v>40908</v>
      </c>
      <c r="B369" s="2">
        <v>13</v>
      </c>
      <c r="C369" s="2">
        <v>1.6</v>
      </c>
      <c r="D369" s="2">
        <v>7.3</v>
      </c>
      <c r="E369" s="39">
        <f t="shared" si="43"/>
        <v>11.4</v>
      </c>
      <c r="F369" s="2">
        <v>98</v>
      </c>
      <c r="G369" s="2">
        <v>35</v>
      </c>
      <c r="H369" s="2">
        <v>63</v>
      </c>
      <c r="I369" s="2">
        <v>0.3</v>
      </c>
      <c r="J369" s="2">
        <v>4</v>
      </c>
      <c r="K369" s="2">
        <v>2.3</v>
      </c>
      <c r="L369" s="2">
        <v>7.01</v>
      </c>
      <c r="M369">
        <f t="shared" si="50"/>
        <v>1</v>
      </c>
      <c r="N369">
        <f>SUM(M339:M369)</f>
        <v>23</v>
      </c>
      <c r="O369">
        <f t="shared" si="44"/>
        <v>0</v>
      </c>
      <c r="P369">
        <f>SUM(O339:O369)</f>
        <v>16</v>
      </c>
      <c r="Q369">
        <f t="shared" si="45"/>
        <v>0</v>
      </c>
      <c r="R369">
        <f>SUM(Q339:Q369)</f>
        <v>7</v>
      </c>
      <c r="S369">
        <f t="shared" si="46"/>
        <v>0</v>
      </c>
      <c r="T369">
        <f>SUM(S339:S369)</f>
        <v>2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Marigliano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2">
      <selection activeCell="D18" sqref="D18:I18"/>
    </sheetView>
  </sheetViews>
  <sheetFormatPr defaultColWidth="9.140625" defaultRowHeight="12.75"/>
  <sheetData>
    <row r="1" spans="1:9" ht="12.75">
      <c r="A1" s="51" t="s">
        <v>39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/>
      <c r="B2" s="51"/>
      <c r="C2" s="51"/>
      <c r="D2" s="51"/>
      <c r="E2" s="51"/>
      <c r="F2" s="51"/>
      <c r="G2" s="51"/>
      <c r="H2" s="51"/>
      <c r="I2" s="51"/>
    </row>
    <row r="3" spans="1:9" ht="12.75">
      <c r="A3" s="51"/>
      <c r="B3" s="51"/>
      <c r="C3" s="51"/>
      <c r="D3" s="51"/>
      <c r="E3" s="51"/>
      <c r="F3" s="51"/>
      <c r="G3" s="51"/>
      <c r="H3" s="51"/>
      <c r="I3" s="51"/>
    </row>
    <row r="4" spans="1:9" ht="70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0" t="s">
        <v>28</v>
      </c>
      <c r="B5" s="17">
        <f>SUM(Foglio1!I5:I35)</f>
        <v>73.2</v>
      </c>
      <c r="C5" s="18">
        <f>Foglio1!N35</f>
        <v>16</v>
      </c>
      <c r="D5" s="18">
        <f>(Foglio1!N35-Foglio1!P35)</f>
        <v>8</v>
      </c>
      <c r="E5" s="18">
        <f>Foglio1!P35-(Foglio1!R35)</f>
        <v>5</v>
      </c>
      <c r="F5" s="18">
        <f>Foglio1!R35-Foglio1!T35</f>
        <v>3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5" customHeight="1">
      <c r="A6" s="20" t="s">
        <v>16</v>
      </c>
      <c r="B6" s="18">
        <f>SUM(Foglio1!I36:I63)</f>
        <v>27.6</v>
      </c>
      <c r="C6" s="18">
        <f>Foglio1!N63</f>
        <v>8</v>
      </c>
      <c r="D6" s="18">
        <f>(Foglio1!N63-Foglio1!P63)</f>
        <v>5</v>
      </c>
      <c r="E6" s="18">
        <f>Foglio1!P63-(Foglio1!R63)</f>
        <v>2</v>
      </c>
      <c r="F6" s="18">
        <f>Foglio1!R63-Foglio1!T63</f>
        <v>1</v>
      </c>
      <c r="G6" s="18">
        <f>Foglio1!T63-Foglio1!V63</f>
        <v>0</v>
      </c>
      <c r="H6" s="18">
        <f>Foglio1!V63-Foglio1!X63</f>
        <v>0</v>
      </c>
      <c r="I6" s="18">
        <f>Foglio1!X63</f>
        <v>0</v>
      </c>
    </row>
    <row r="7" spans="1:9" ht="15" customHeight="1">
      <c r="A7" s="20" t="s">
        <v>17</v>
      </c>
      <c r="B7" s="18">
        <f>SUM(Foglio1!I64:I94)</f>
        <v>157.4</v>
      </c>
      <c r="C7" s="18">
        <f>Foglio1!N94</f>
        <v>16</v>
      </c>
      <c r="D7" s="18">
        <f>(Foglio1!N94-Foglio1!P94)</f>
        <v>5</v>
      </c>
      <c r="E7" s="18">
        <f>Foglio1!P94-(Foglio1!R94)</f>
        <v>4</v>
      </c>
      <c r="F7" s="18">
        <f>Foglio1!R94-Foglio1!T94</f>
        <v>4</v>
      </c>
      <c r="G7" s="18">
        <f>Foglio1!T94-Foglio1!V94</f>
        <v>3</v>
      </c>
      <c r="H7" s="18">
        <f>Foglio1!V94-Foglio1!X94</f>
        <v>0</v>
      </c>
      <c r="I7" s="18">
        <f>Foglio1!X94</f>
        <v>0</v>
      </c>
    </row>
    <row r="8" spans="1:9" ht="15" customHeight="1">
      <c r="A8" s="20" t="s">
        <v>29</v>
      </c>
      <c r="B8" s="18">
        <f>SUM(Foglio1!I95:I124)</f>
        <v>68.80000000000001</v>
      </c>
      <c r="C8" s="18">
        <f>Foglio1!N124</f>
        <v>7</v>
      </c>
      <c r="D8" s="18">
        <f>(Foglio1!N124-Foglio1!P124)</f>
        <v>2</v>
      </c>
      <c r="E8" s="18">
        <f>Foglio1!P124-(Foglio1!R124)</f>
        <v>2</v>
      </c>
      <c r="F8" s="18">
        <f>Foglio1!R124-Foglio1!T124</f>
        <v>2</v>
      </c>
      <c r="G8" s="18">
        <f>Foglio1!T124-Foglio1!V124</f>
        <v>1</v>
      </c>
      <c r="H8" s="18">
        <f>Foglio1!V124-Foglio1!X124</f>
        <v>0</v>
      </c>
      <c r="I8" s="18">
        <f>Foglio1!X124</f>
        <v>0</v>
      </c>
    </row>
    <row r="9" spans="1:9" ht="15" customHeight="1">
      <c r="A9" s="20" t="s">
        <v>19</v>
      </c>
      <c r="B9" s="18">
        <f>SUM(Foglio1!I125:I155)</f>
        <v>53.69999999999999</v>
      </c>
      <c r="C9" s="22">
        <f>Foglio1!N155</f>
        <v>11</v>
      </c>
      <c r="D9" s="18">
        <f>(Foglio1!N155-Foglio1!P155)</f>
        <v>2</v>
      </c>
      <c r="E9" s="18">
        <f>Foglio1!P155-(Foglio1!R155)</f>
        <v>7</v>
      </c>
      <c r="F9" s="18">
        <f>Foglio1!R155-Foglio1!T155</f>
        <v>2</v>
      </c>
      <c r="G9" s="18">
        <f>Foglio1!T155-Foglio1!V155</f>
        <v>0</v>
      </c>
      <c r="H9" s="18">
        <f>Foglio1!V155-Foglio1!X155</f>
        <v>0</v>
      </c>
      <c r="I9" s="18">
        <f>Foglio1!X155</f>
        <v>0</v>
      </c>
    </row>
    <row r="10" spans="1:9" ht="15" customHeight="1">
      <c r="A10" s="20" t="s">
        <v>21</v>
      </c>
      <c r="B10" s="18">
        <f>SUM(Foglio1!I156:I185)</f>
        <v>91.89999999999999</v>
      </c>
      <c r="C10" s="22">
        <f>Foglio1!N185</f>
        <v>10</v>
      </c>
      <c r="D10" s="18">
        <f>(Foglio1!N185-Foglio1!P185)</f>
        <v>3</v>
      </c>
      <c r="E10" s="18">
        <f>Foglio1!P185-(Foglio1!R185)</f>
        <v>4</v>
      </c>
      <c r="F10" s="18">
        <f>Foglio1!R185-Foglio1!T185</f>
        <v>2</v>
      </c>
      <c r="G10" s="18">
        <f>Foglio1!T185-Foglio1!V185</f>
        <v>0</v>
      </c>
      <c r="H10" s="18">
        <f>Foglio1!V185-Foglio1!X185</f>
        <v>1</v>
      </c>
      <c r="I10" s="18">
        <f>Foglio1!X185</f>
        <v>0</v>
      </c>
    </row>
    <row r="11" spans="1:9" ht="15" customHeight="1">
      <c r="A11" s="20" t="s">
        <v>22</v>
      </c>
      <c r="B11" s="18">
        <f>SUM(Foglio1!I186:I216)</f>
        <v>62.8</v>
      </c>
      <c r="C11" s="22">
        <f>Foglio1!N216</f>
        <v>7</v>
      </c>
      <c r="D11" s="18">
        <f>(Foglio1!N216-Foglio1!P216)</f>
        <v>3</v>
      </c>
      <c r="E11" s="18">
        <f>Foglio1!P216-(Foglio1!R216)</f>
        <v>1</v>
      </c>
      <c r="F11" s="18">
        <f>Foglio1!R216-Foglio1!T216</f>
        <v>2</v>
      </c>
      <c r="G11" s="18">
        <f>Foglio1!T216-Foglio1!V216</f>
        <v>1</v>
      </c>
      <c r="H11" s="18">
        <f>Foglio1!V216-Foglio1!X216</f>
        <v>0</v>
      </c>
      <c r="I11" s="18">
        <f>Foglio1!X216</f>
        <v>0</v>
      </c>
    </row>
    <row r="12" spans="1:9" ht="15" customHeight="1">
      <c r="A12" s="20" t="s">
        <v>23</v>
      </c>
      <c r="B12" s="18">
        <f>SUM(Foglio1!I217:I247)</f>
        <v>0.3</v>
      </c>
      <c r="C12" s="22">
        <f>Foglio1!N247</f>
        <v>1</v>
      </c>
      <c r="D12" s="18">
        <f>(Foglio1!N247-Foglio1!P247)</f>
        <v>1</v>
      </c>
      <c r="E12" s="18">
        <f>Foglio1!P247-(Foglio1!R247)</f>
        <v>0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5" customHeight="1">
      <c r="A13" s="20" t="s">
        <v>24</v>
      </c>
      <c r="B13" s="18">
        <f>SUM(Foglio1!I248:I277)</f>
        <v>54.89999999999999</v>
      </c>
      <c r="C13" s="22">
        <f>Foglio1!N277</f>
        <v>5</v>
      </c>
      <c r="D13" s="18">
        <f>(Foglio1!N277-Foglio1!P277)</f>
        <v>2</v>
      </c>
      <c r="E13" s="18">
        <f>Foglio1!P277-(Foglio1!R277)</f>
        <v>2</v>
      </c>
      <c r="F13" s="18">
        <f>Foglio1!R277-Foglio1!T277</f>
        <v>0</v>
      </c>
      <c r="G13" s="18">
        <f>Foglio1!T277-Foglio1!V277</f>
        <v>0</v>
      </c>
      <c r="H13" s="18">
        <f>Foglio1!V277-Foglio1!X277</f>
        <v>1</v>
      </c>
      <c r="I13" s="18">
        <f>Foglio1!X277</f>
        <v>0</v>
      </c>
    </row>
    <row r="14" spans="1:9" ht="15" customHeight="1">
      <c r="A14" s="20" t="s">
        <v>25</v>
      </c>
      <c r="B14" s="18">
        <f>SUM(Foglio1!I278:I308)</f>
        <v>104.69999999999999</v>
      </c>
      <c r="C14" s="22">
        <f>Foglio1!N308</f>
        <v>10</v>
      </c>
      <c r="D14" s="18">
        <f>(Foglio1!N308-Foglio1!P308)</f>
        <v>4</v>
      </c>
      <c r="E14" s="18">
        <f>Foglio1!P308-(Foglio1!R308)</f>
        <v>3</v>
      </c>
      <c r="F14" s="18">
        <f>Foglio1!R308-Foglio1!T308</f>
        <v>0</v>
      </c>
      <c r="G14" s="18">
        <f>Foglio1!T308-Foglio1!V308</f>
        <v>2</v>
      </c>
      <c r="H14" s="18">
        <f>Foglio1!V308-Foglio1!X308</f>
        <v>1</v>
      </c>
      <c r="I14" s="18">
        <f>Foglio1!X308</f>
        <v>0</v>
      </c>
    </row>
    <row r="15" spans="1:9" ht="15" customHeight="1">
      <c r="A15" s="20" t="s">
        <v>26</v>
      </c>
      <c r="B15" s="18">
        <f>SUM(Foglio1!I309:I338)</f>
        <v>123.39999999999998</v>
      </c>
      <c r="C15" s="22">
        <f>Foglio1!N338</f>
        <v>7</v>
      </c>
      <c r="D15" s="18">
        <f>(Foglio1!N338-Foglio1!P338)</f>
        <v>4</v>
      </c>
      <c r="E15" s="18">
        <f>Foglio1!P338-(Foglio1!R338)</f>
        <v>2</v>
      </c>
      <c r="F15" s="18">
        <f>Foglio1!R338-Foglio1!T338</f>
        <v>0</v>
      </c>
      <c r="G15" s="18">
        <f>Foglio1!T338-Foglio1!V338</f>
        <v>0</v>
      </c>
      <c r="H15" s="18">
        <f>Foglio1!V338-Foglio1!X338</f>
        <v>0</v>
      </c>
      <c r="I15" s="18">
        <f>Foglio1!X338</f>
        <v>1</v>
      </c>
    </row>
    <row r="16" spans="1:9" ht="15" customHeight="1">
      <c r="A16" s="20" t="s">
        <v>27</v>
      </c>
      <c r="B16" s="18">
        <f>SUM(Foglio1!I339:I369)</f>
        <v>163.70000000000002</v>
      </c>
      <c r="C16" s="22">
        <f>Foglio1!N369</f>
        <v>23</v>
      </c>
      <c r="D16" s="18">
        <f>(Foglio1!N369-Foglio1!P369)</f>
        <v>7</v>
      </c>
      <c r="E16" s="18">
        <f>Foglio1!P369-(Foglio1!R369)</f>
        <v>9</v>
      </c>
      <c r="F16" s="18">
        <f>Foglio1!R369-Foglio1!T369</f>
        <v>5</v>
      </c>
      <c r="G16" s="18">
        <f>Foglio1!T369-Foglio1!V369</f>
        <v>2</v>
      </c>
      <c r="H16" s="18">
        <f>Foglio1!V369-Foglio1!X369</f>
        <v>0</v>
      </c>
      <c r="I16" s="18">
        <f>Foglio1!X369</f>
        <v>0</v>
      </c>
    </row>
    <row r="17" spans="1:9" ht="15" customHeight="1">
      <c r="A17" s="20" t="s">
        <v>35</v>
      </c>
      <c r="B17" s="17">
        <f>SUM(B5:B16)</f>
        <v>982.4</v>
      </c>
      <c r="C17" s="18">
        <f>SUM(C5:C16)</f>
        <v>121</v>
      </c>
      <c r="D17" s="18">
        <f aca="true" t="shared" si="0" ref="D17:I17">SUM(D5:D16)</f>
        <v>46</v>
      </c>
      <c r="E17" s="18">
        <f t="shared" si="0"/>
        <v>41</v>
      </c>
      <c r="F17" s="18">
        <f t="shared" si="0"/>
        <v>21</v>
      </c>
      <c r="G17" s="18">
        <f t="shared" si="0"/>
        <v>9</v>
      </c>
      <c r="H17" s="18">
        <f t="shared" si="0"/>
        <v>3</v>
      </c>
      <c r="I17" s="18">
        <f t="shared" si="0"/>
        <v>1</v>
      </c>
    </row>
    <row r="18" spans="3:9" ht="12.75">
      <c r="C18" t="s">
        <v>40</v>
      </c>
      <c r="D18" s="41">
        <f aca="true" t="shared" si="1" ref="D18:I18">(D17/$C$17)*100</f>
        <v>38.01652892561984</v>
      </c>
      <c r="E18" s="41">
        <f t="shared" si="1"/>
        <v>33.88429752066116</v>
      </c>
      <c r="F18" s="41">
        <f t="shared" si="1"/>
        <v>17.355371900826448</v>
      </c>
      <c r="G18" s="41">
        <f t="shared" si="1"/>
        <v>7.43801652892562</v>
      </c>
      <c r="H18" s="41">
        <f t="shared" si="1"/>
        <v>2.479338842975207</v>
      </c>
      <c r="I18" s="41">
        <f t="shared" si="1"/>
        <v>0.8264462809917356</v>
      </c>
    </row>
    <row r="20" ht="12.75">
      <c r="G20" s="7" t="s">
        <v>48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O30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7109375" style="0" customWidth="1"/>
    <col min="11" max="11" width="7.7109375" style="0" customWidth="1"/>
    <col min="12" max="12" width="7.28125" style="0" customWidth="1"/>
    <col min="13" max="14" width="10.28125" style="0" customWidth="1"/>
    <col min="15" max="15" width="10.00390625" style="0" customWidth="1"/>
  </cols>
  <sheetData>
    <row r="1" spans="1:15" ht="12.75">
      <c r="A1" s="52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4"/>
      <c r="M1" s="54"/>
      <c r="N1" s="54"/>
      <c r="O1" s="55"/>
    </row>
    <row r="2" spans="1:15" s="11" customFormat="1" ht="26.25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  <c r="N2" s="58"/>
      <c r="O2" s="59"/>
    </row>
    <row r="3" spans="1:15" ht="20.25" customHeight="1">
      <c r="A3" s="60" t="s">
        <v>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  <c r="N3" s="62"/>
      <c r="O3" s="63"/>
    </row>
    <row r="4" spans="1:15" ht="48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3" ht="14.25" customHeight="1">
      <c r="A5" s="27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</row>
    <row r="6" spans="1:15" ht="12.75" customHeight="1">
      <c r="A6" s="2" t="s">
        <v>12</v>
      </c>
      <c r="B6" s="14">
        <f>AVERAGE(Foglio1!$B5:$B14)</f>
        <v>14.940000000000001</v>
      </c>
      <c r="C6" s="14">
        <f>AVERAGE(Foglio1!$C5:$C14)</f>
        <v>3.5</v>
      </c>
      <c r="D6" s="14">
        <f>AVERAGE(Foglio1!D5:D14)</f>
        <v>8.49</v>
      </c>
      <c r="E6" s="14">
        <f>AVERAGE(Foglio1!F5:F14)</f>
        <v>94.2</v>
      </c>
      <c r="F6" s="14">
        <f>AVERAGE(Foglio1!G5:G14)</f>
        <v>58</v>
      </c>
      <c r="G6" s="14">
        <f>AVERAGE(Foglio1!H5:H14)</f>
        <v>80.6</v>
      </c>
      <c r="I6" s="14">
        <f>AVERAGE(Foglio1!J5:J14)</f>
        <v>128.4</v>
      </c>
      <c r="J6" s="14">
        <f>AVERAGE(Foglio1!K5:K14)</f>
        <v>1.02</v>
      </c>
      <c r="K6" s="14">
        <f>MIN(Foglio1!$C5:$C14)</f>
        <v>2</v>
      </c>
      <c r="L6" s="14">
        <f>MAX(Foglio1!$B5:$B14)</f>
        <v>18.9</v>
      </c>
      <c r="M6" s="14">
        <f>MAX(Foglio1!$E5:$E14)</f>
        <v>16.1</v>
      </c>
      <c r="N6" s="14">
        <f>STDEV(Foglio1!$B5:$B14)</f>
        <v>3.017430842436805</v>
      </c>
      <c r="O6" s="14">
        <f>STDEV(Foglio1!$C5:$C14)</f>
        <v>1.3374935098492595</v>
      </c>
    </row>
    <row r="7" spans="1:15" ht="12.75" customHeight="1">
      <c r="A7" s="2" t="s">
        <v>13</v>
      </c>
      <c r="B7" s="14">
        <f>AVERAGE(Foglio1!$B15:$B24)</f>
        <v>15.430000000000001</v>
      </c>
      <c r="C7" s="14">
        <f>AVERAGE(Foglio1!C15:C24)</f>
        <v>3.8299999999999996</v>
      </c>
      <c r="D7" s="14">
        <f>AVERAGE(Foglio1!D15:D24)</f>
        <v>9.219999999999999</v>
      </c>
      <c r="E7" s="14">
        <f>AVERAGE(Foglio1!F15:F24)</f>
        <v>94.9</v>
      </c>
      <c r="F7" s="14">
        <f>AVERAGE(Foglio1!G15:G24)</f>
        <v>59.7</v>
      </c>
      <c r="G7" s="14">
        <f>AVERAGE(Foglio1!H15:H24)</f>
        <v>82.3</v>
      </c>
      <c r="I7" s="14">
        <f>AVERAGE(Foglio1!J15:J24)</f>
        <v>120.1</v>
      </c>
      <c r="J7" s="14">
        <f>AVERAGE(Foglio1!K15:K24)</f>
        <v>1.1</v>
      </c>
      <c r="K7" s="14">
        <f>MIN(Foglio1!C15:C24)</f>
        <v>0.6</v>
      </c>
      <c r="L7" s="14">
        <f>MAX(Foglio1!$B15:$B24)</f>
        <v>19.2</v>
      </c>
      <c r="M7" s="14">
        <f>MAX(Foglio1!$E15:$E24)</f>
        <v>18.3</v>
      </c>
      <c r="N7" s="14">
        <f>STDEV(Foglio1!$B15:$B24)</f>
        <v>2.0806249061279343</v>
      </c>
      <c r="O7" s="14">
        <f>STDEV(Foglio1!G15:G24)</f>
        <v>13.30037593453658</v>
      </c>
    </row>
    <row r="8" spans="1:15" ht="12.75" customHeight="1">
      <c r="A8" s="2" t="s">
        <v>14</v>
      </c>
      <c r="B8" s="14">
        <f>AVERAGE(Foglio1!$B25:$B35)</f>
        <v>12.090909090909092</v>
      </c>
      <c r="C8" s="14">
        <f>AVERAGE(Foglio1!$C25:$C35)</f>
        <v>3.9181818181818184</v>
      </c>
      <c r="D8" s="14">
        <f>AVERAGE(Foglio1!D25:D35)</f>
        <v>7.545454545454544</v>
      </c>
      <c r="E8" s="14">
        <f>AVERAGE(Foglio1!F25:F35)</f>
        <v>89.9090909090909</v>
      </c>
      <c r="F8" s="14">
        <f>AVERAGE(Foglio1!G25:G35)</f>
        <v>58.18181818181818</v>
      </c>
      <c r="G8" s="14">
        <f>AVERAGE(Foglio1!H25:H35)</f>
        <v>78.54545454545455</v>
      </c>
      <c r="I8" s="14">
        <f>AVERAGE(Foglio1!J25:J35)</f>
        <v>84.36363636363636</v>
      </c>
      <c r="J8" s="14">
        <f>AVERAGE(Foglio1!K25:K35)</f>
        <v>1.6909090909090907</v>
      </c>
      <c r="K8" s="14">
        <f>MIN(Foglio1!$C25:$C35)</f>
        <v>-1.5</v>
      </c>
      <c r="L8" s="14">
        <f>MAX(Foglio1!$B25:$B35)</f>
        <v>15.4</v>
      </c>
      <c r="M8" s="14">
        <f>MAX(Foglio1!$E25:$E35)</f>
        <v>14.5</v>
      </c>
      <c r="N8" s="14">
        <f>STDEV(Foglio1!$B25:$B35)</f>
        <v>2.654601493804506</v>
      </c>
      <c r="O8" s="14">
        <f>STDEV(Foglio1!$C25:$C35)</f>
        <v>3.262458637842993</v>
      </c>
    </row>
    <row r="9" spans="1:15" ht="12.75" customHeight="1">
      <c r="A9" s="15" t="s">
        <v>15</v>
      </c>
      <c r="B9" s="16">
        <f>AVERAGE(Foglio1!$B5:$B35)</f>
        <v>14.087096774193547</v>
      </c>
      <c r="C9" s="16">
        <f>AVERAGE(Foglio1!$C5:$C35)</f>
        <v>3.754838709677419</v>
      </c>
      <c r="D9" s="16">
        <f>AVERAGE(Foglio1!D5:D35)</f>
        <v>8.39032258064516</v>
      </c>
      <c r="E9" s="16">
        <f>AVERAGE(Foglio1!F5:F35)</f>
        <v>92.90322580645162</v>
      </c>
      <c r="F9" s="16">
        <f>AVERAGE(Foglio1!G5:G35)</f>
        <v>58.61290322580645</v>
      </c>
      <c r="G9" s="16">
        <f>AVERAGE(Foglio1!H5:H35)</f>
        <v>80.41935483870968</v>
      </c>
      <c r="I9" s="16">
        <f>AVERAGE(Foglio1!J5:J35)</f>
        <v>110.09677419354838</v>
      </c>
      <c r="J9" s="16">
        <f>AVERAGE(Foglio1!K5:K35)</f>
        <v>1.2838709677419355</v>
      </c>
      <c r="K9" s="16"/>
      <c r="L9" s="16"/>
      <c r="M9" s="16">
        <f>MAX(Foglio1!$E5:$E35)</f>
        <v>18.3</v>
      </c>
      <c r="N9" s="16">
        <f>STDEV(Foglio1!$B5:$B35)</f>
        <v>2.946833547553927</v>
      </c>
      <c r="O9" s="16">
        <f>STDEV(Foglio1!$C5:$C35)</f>
        <v>2.5942036298483364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4">
        <f>AVERAGE(Foglio1!$B36:$B45)</f>
        <v>15.440000000000003</v>
      </c>
      <c r="C12" s="14">
        <f>AVERAGE(Foglio1!$C36:$C45)</f>
        <v>4.19</v>
      </c>
      <c r="D12" s="14">
        <f>AVERAGE(Foglio1!D36:D45)</f>
        <v>9.09</v>
      </c>
      <c r="E12" s="14">
        <f>AVERAGE(Foglio1!F36:F45)</f>
        <v>82.4</v>
      </c>
      <c r="F12" s="14">
        <f>AVERAGE(Foglio1!G36:G45)</f>
        <v>48.9</v>
      </c>
      <c r="G12" s="14">
        <f>AVERAGE(Foglio1!H36:H45)</f>
        <v>70.4</v>
      </c>
      <c r="I12" s="14">
        <f>AVERAGE(Foglio1!J36:J45)</f>
        <v>139.9</v>
      </c>
      <c r="J12" s="14">
        <f>AVERAGE(Foglio1!K36:K45)</f>
        <v>1.9599999999999997</v>
      </c>
      <c r="K12" s="14">
        <f>MIN(Foglio1!$C36:$C45)</f>
        <v>-0.4</v>
      </c>
      <c r="L12" s="14">
        <f>MAX(Foglio1!$B36:$B45)</f>
        <v>18.4</v>
      </c>
      <c r="M12" s="14">
        <f>MAX(Foglio1!$E36:$E45)</f>
        <v>18.799999999999997</v>
      </c>
      <c r="N12" s="14">
        <f>STDEV(Foglio1!$C36:$C45)</f>
        <v>3.9022642999503065</v>
      </c>
      <c r="O12" s="14">
        <f>STDEV(Foglio1!$B36:$B45)</f>
        <v>2.026052538531216</v>
      </c>
      <c r="IV12" s="10" t="e">
        <f>AVERAGE(Foglio1!#REF!)</f>
        <v>#REF!</v>
      </c>
    </row>
    <row r="13" spans="1:15" ht="12.75" customHeight="1">
      <c r="A13" s="2" t="s">
        <v>13</v>
      </c>
      <c r="B13" s="14">
        <f>AVERAGE(Foglio1!$B46:$B55)</f>
        <v>15.330000000000002</v>
      </c>
      <c r="C13" s="14">
        <f>AVERAGE(Foglio1!$C46:$C55)</f>
        <v>4.8100000000000005</v>
      </c>
      <c r="D13" s="14">
        <f>AVERAGE(Foglio1!D46:D55)</f>
        <v>10</v>
      </c>
      <c r="E13" s="14">
        <f>AVERAGE(Foglio1!F46:F55)</f>
        <v>91.4</v>
      </c>
      <c r="F13" s="14">
        <f>AVERAGE(Foglio1!G46:G55)</f>
        <v>53.3</v>
      </c>
      <c r="G13" s="14">
        <f>AVERAGE(Foglio1!H46:H55)</f>
        <v>76.4</v>
      </c>
      <c r="I13" s="14">
        <f>AVERAGE(Foglio1!J46:J55)</f>
        <v>192.8</v>
      </c>
      <c r="J13" s="14">
        <f>AVERAGE(Foglio1!K46:K55)</f>
        <v>1.49</v>
      </c>
      <c r="K13" s="14">
        <f>MIN(Foglio1!$C46:$C55)</f>
        <v>0.2</v>
      </c>
      <c r="L13" s="14">
        <f>MAX(Foglio1!$B46:$B55)</f>
        <v>18.2</v>
      </c>
      <c r="M13" s="14">
        <f>MAX(Foglio1!I46:I55)</f>
        <v>14.4</v>
      </c>
      <c r="N13" s="14">
        <f>STDEV(Foglio1!$C46:$C55)</f>
        <v>2.702858569079123</v>
      </c>
      <c r="O13" s="14">
        <f>STDEV(Foglio1!$B46:$B55)</f>
        <v>1.738485931301512</v>
      </c>
    </row>
    <row r="14" spans="1:15" ht="12.75" customHeight="1">
      <c r="A14" s="2" t="s">
        <v>14</v>
      </c>
      <c r="B14" s="14">
        <f>AVERAGE(Foglio1!$B56:$B63)</f>
        <v>11.65</v>
      </c>
      <c r="C14" s="14">
        <f>AVERAGE(Foglio1!$C56:$C63)</f>
        <v>3.925</v>
      </c>
      <c r="D14" s="14">
        <f>AVERAGE(Foglio1!D56:D63)</f>
        <v>7.574999999999999</v>
      </c>
      <c r="E14" s="14">
        <f>AVERAGE(Foglio1!F56:F63)</f>
        <v>78.125</v>
      </c>
      <c r="F14" s="14">
        <f>AVERAGE(Foglio1!G56:G63)</f>
        <v>49</v>
      </c>
      <c r="G14" s="14">
        <f>AVERAGE(Foglio1!H56:H63)</f>
        <v>64.5</v>
      </c>
      <c r="I14" s="14">
        <f>AVERAGE(Foglio1!J56:J63)</f>
        <v>90.25</v>
      </c>
      <c r="J14" s="14">
        <f>AVERAGE(Foglio1!K56:K63)</f>
        <v>2.3749999999999996</v>
      </c>
      <c r="K14" s="14">
        <f>MIN(Foglio1!$C56:$C63)</f>
        <v>-2.1</v>
      </c>
      <c r="L14" s="14">
        <f>MAX(Foglio1!$B56:$B63)</f>
        <v>15</v>
      </c>
      <c r="M14" s="14">
        <f>MAX(Foglio1!$E56:$E63)</f>
        <v>14.6</v>
      </c>
      <c r="N14" s="14">
        <f>STDEV(Foglio1!$C56:$C63)</f>
        <v>3.055556998556658</v>
      </c>
      <c r="O14" s="14">
        <f>STDEV(Foglio1!$B56:$B63)</f>
        <v>2.20194719023219</v>
      </c>
    </row>
    <row r="15" spans="1:15" ht="12.75" customHeight="1">
      <c r="A15" s="15" t="s">
        <v>15</v>
      </c>
      <c r="B15" s="16">
        <f>AVERAGE(Foglio1!$B36:$B63)</f>
        <v>14.317857142857148</v>
      </c>
      <c r="C15" s="16">
        <f>AVERAGE(Foglio1!$C36:$C63)</f>
        <v>4.335714285714287</v>
      </c>
      <c r="D15" s="16">
        <f>AVERAGE(Foglio1!D36:D63)</f>
        <v>8.982142857142856</v>
      </c>
      <c r="E15" s="16">
        <f>AVERAGE(Foglio1!F36:F63)</f>
        <v>84.39285714285714</v>
      </c>
      <c r="F15" s="16">
        <f>AVERAGE(Foglio1!G36:G63)</f>
        <v>50.5</v>
      </c>
      <c r="G15" s="16">
        <f>AVERAGE(Foglio1!H36:H63)</f>
        <v>70.85714285714286</v>
      </c>
      <c r="I15" s="16">
        <f>AVERAGE(Foglio1!J36:J63)</f>
        <v>144.60714285714286</v>
      </c>
      <c r="J15" s="16">
        <f>AVERAGE(Foglio1!K36:K63)</f>
        <v>1.910714285714286</v>
      </c>
      <c r="K15" s="16"/>
      <c r="L15" s="16"/>
      <c r="M15" s="16">
        <f>MAX(Foglio1!$E36:$E63)</f>
        <v>18.799999999999997</v>
      </c>
      <c r="N15" s="16">
        <f>STDEV(Foglio1!$C36:$C63)</f>
        <v>3.173759808610493</v>
      </c>
      <c r="O15" s="16">
        <f>STDEV(Foglio1!$B36:$B63)</f>
        <v>2.5666022461509086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4">
        <f>AVERAGE(Foglio1!$B64:$B73)</f>
        <v>12.9</v>
      </c>
      <c r="C18" s="14">
        <f>AVERAGE(Foglio1!$C64:$C73)</f>
        <v>3.6900000000000004</v>
      </c>
      <c r="D18" s="14">
        <f>AVERAGE(Foglio1!D64:D73)</f>
        <v>8.22</v>
      </c>
      <c r="E18" s="14">
        <f>AVERAGE(Foglio1!F64:F73)</f>
        <v>87.6</v>
      </c>
      <c r="F18" s="14">
        <f>AVERAGE(Foglio1!G64:G73)</f>
        <v>51</v>
      </c>
      <c r="G18" s="14">
        <f>AVERAGE(Foglio1!H64:H73)</f>
        <v>72</v>
      </c>
      <c r="I18" s="14">
        <f>AVERAGE(Foglio1!J64:J73)</f>
        <v>90.1</v>
      </c>
      <c r="J18" s="14">
        <f>AVERAGE(Foglio1!K64:K73)</f>
        <v>2.21</v>
      </c>
      <c r="K18" s="14">
        <f>MIN(Foglio1!$C64:$C73)</f>
        <v>-3.5</v>
      </c>
      <c r="L18" s="14">
        <f>MAX(Foglio1!$B64:$B73)</f>
        <v>16.3</v>
      </c>
      <c r="M18" s="14">
        <f>MAX(Foglio1!$E64:$E73)</f>
        <v>15.9</v>
      </c>
      <c r="N18" s="14">
        <f>STDEV(Foglio1!$C64:$C73)</f>
        <v>3.6773934005246462</v>
      </c>
      <c r="O18" s="14">
        <f>STDEV(Foglio1!$B64:$B73)</f>
        <v>2.1868292622475627</v>
      </c>
    </row>
    <row r="19" spans="1:15" ht="12.75" customHeight="1">
      <c r="A19" s="2" t="s">
        <v>13</v>
      </c>
      <c r="B19" s="14">
        <f>AVERAGE(Foglio1!$B74:$B83)</f>
        <v>17.61</v>
      </c>
      <c r="C19" s="14">
        <f>AVERAGE(Foglio1!$C74:$C83)</f>
        <v>7.88</v>
      </c>
      <c r="D19" s="14">
        <f>AVERAGE(Foglio1!D74:D83)</f>
        <v>12.799999999999999</v>
      </c>
      <c r="E19" s="14">
        <f>AVERAGE(Foglio1!F74:F83)</f>
        <v>89.7</v>
      </c>
      <c r="F19" s="14">
        <f>AVERAGE(Foglio1!G74:G83)</f>
        <v>49.4</v>
      </c>
      <c r="G19" s="14">
        <f>AVERAGE(Foglio1!H74:H83)</f>
        <v>72.8</v>
      </c>
      <c r="I19" s="14">
        <f>AVERAGE(Foglio1!J74:J83)</f>
        <v>149.3</v>
      </c>
      <c r="J19" s="14">
        <f>AVERAGE(Foglio1!K74:K83)</f>
        <v>2.1700000000000004</v>
      </c>
      <c r="K19" s="14">
        <f>MIN(Foglio1!$C74:$C83)</f>
        <v>-0.2</v>
      </c>
      <c r="L19" s="14">
        <f>MAX(Foglio1!$B74:$B83)</f>
        <v>22.3</v>
      </c>
      <c r="M19" s="14">
        <f>MAX(Foglio1!$E74:$E83)</f>
        <v>16.9</v>
      </c>
      <c r="N19" s="14">
        <f>STDEV(Foglio1!$C74:$C83)</f>
        <v>4.527643488124428</v>
      </c>
      <c r="O19" s="14">
        <f>STDEV(Foglio1!$B74:$B83)</f>
        <v>2.794617843084965</v>
      </c>
    </row>
    <row r="20" spans="1:15" ht="12.75" customHeight="1">
      <c r="A20" s="2" t="s">
        <v>14</v>
      </c>
      <c r="B20" s="14">
        <f>AVERAGE(Foglio1!$B84:$B94)</f>
        <v>17.672727272727272</v>
      </c>
      <c r="C20" s="14">
        <f>AVERAGE(Foglio1!$C84:$C94)</f>
        <v>6.836363636363635</v>
      </c>
      <c r="D20" s="14">
        <f>AVERAGE(Foglio1!D84:D94)</f>
        <v>12.30909090909091</v>
      </c>
      <c r="E20" s="14">
        <f>AVERAGE(Foglio1!F84:F94)</f>
        <v>89.0909090909091</v>
      </c>
      <c r="F20" s="14">
        <f>AVERAGE(Foglio1!G84:G94)</f>
        <v>52.81818181818182</v>
      </c>
      <c r="G20" s="14">
        <f>AVERAGE(Foglio1!H84:H94)</f>
        <v>73.36363636363636</v>
      </c>
      <c r="I20" s="14">
        <f>AVERAGE(Foglio1!J84:J94)</f>
        <v>152.1818181818182</v>
      </c>
      <c r="J20" s="14">
        <f>AVERAGE(Foglio1!K84:K94)</f>
        <v>1.781818181818182</v>
      </c>
      <c r="K20" s="14">
        <f>MIN(Foglio1!$C84:$C94)</f>
        <v>2.3</v>
      </c>
      <c r="L20" s="14">
        <f>MAX(Foglio1!$B84:$B94)</f>
        <v>21.3</v>
      </c>
      <c r="M20" s="14">
        <f>MAX(Foglio1!$E84:$E94)</f>
        <v>17.9</v>
      </c>
      <c r="N20" s="14">
        <f>STDEV(Foglio1!$C84:$C94)</f>
        <v>2.645854390276509</v>
      </c>
      <c r="O20" s="14">
        <f>STDEV(Foglio1!$B84:$B94)</f>
        <v>1.8931935501109725</v>
      </c>
    </row>
    <row r="21" spans="1:15" ht="12.75" customHeight="1">
      <c r="A21" s="15" t="s">
        <v>15</v>
      </c>
      <c r="B21" s="16">
        <f>AVERAGE(Foglio1!$B64:$B94)</f>
        <v>16.112903225806452</v>
      </c>
      <c r="C21" s="16">
        <f>AVERAGE(Foglio1!$C64:$C94)</f>
        <v>6.158064516129032</v>
      </c>
      <c r="D21" s="16">
        <f>AVERAGE(Foglio1!D64:D94)</f>
        <v>11.148387096774192</v>
      </c>
      <c r="E21" s="16">
        <f>AVERAGE(Foglio1!F64:F94)</f>
        <v>88.80645161290323</v>
      </c>
      <c r="F21" s="16">
        <f>AVERAGE(Foglio1!G64:G94)</f>
        <v>51.12903225806452</v>
      </c>
      <c r="G21" s="16">
        <f>AVERAGE(Foglio1!H64:H94)</f>
        <v>72.74193548387096</v>
      </c>
      <c r="I21" s="16">
        <f>AVERAGE(Foglio1!J64:J94)</f>
        <v>131.2258064516129</v>
      </c>
      <c r="J21" s="16">
        <f>AVERAGE(Foglio1!K64:K94)</f>
        <v>2.0451612903225804</v>
      </c>
      <c r="K21" s="16"/>
      <c r="L21" s="16"/>
      <c r="M21" s="16">
        <f>MAX(Foglio1!$E64:$E94)</f>
        <v>17.9</v>
      </c>
      <c r="N21" s="16">
        <f>STDEV(Foglio1!$C64:$C94)</f>
        <v>3.9658352792779468</v>
      </c>
      <c r="O21" s="16">
        <f>STDEV(Foglio1!$B64:$B94)</f>
        <v>3.1705669246454775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4">
        <f>AVERAGE(Foglio1!$B95:$B104)</f>
        <v>21.96</v>
      </c>
      <c r="C24" s="14">
        <f>AVERAGE(Foglio1!$C95:$C104)</f>
        <v>9.15</v>
      </c>
      <c r="D24" s="14">
        <f>AVERAGE(Foglio1!D95:D104)</f>
        <v>15.45</v>
      </c>
      <c r="E24" s="14">
        <f>AVERAGE(Foglio1!F95:F104)</f>
        <v>87.3</v>
      </c>
      <c r="F24" s="14">
        <f>AVERAGE(Foglio1!G95:G104)</f>
        <v>43.1</v>
      </c>
      <c r="G24" s="14">
        <f>AVERAGE(Foglio1!H95:H104)</f>
        <v>67.9</v>
      </c>
      <c r="I24" s="14">
        <f>AVERAGE(Foglio1!J95:J104)</f>
        <v>187.7</v>
      </c>
      <c r="J24" s="14">
        <f>AVERAGE(Foglio1!K95:K104)</f>
        <v>2.5300000000000002</v>
      </c>
      <c r="K24" s="14">
        <f>MIN(Foglio1!$C95:$C104)</f>
        <v>5.8</v>
      </c>
      <c r="L24" s="14">
        <f>MAX(Foglio1!$B95:$B104)</f>
        <v>25.1</v>
      </c>
      <c r="M24" s="14">
        <f>MAX(Foglio1!$E95:$E104)</f>
        <v>18.599999999999998</v>
      </c>
      <c r="N24" s="14">
        <f>STDEV(Foglio1!$C95:$C104)</f>
        <v>2.6412328771070355</v>
      </c>
      <c r="O24" s="14">
        <f>STDEV(Foglio1!$B95:$B104)</f>
        <v>1.7777638888346763</v>
      </c>
    </row>
    <row r="25" spans="1:15" ht="12.75" customHeight="1">
      <c r="A25" s="2" t="s">
        <v>13</v>
      </c>
      <c r="B25" s="14">
        <f>AVERAGE(Foglio1!$B105:$B114)</f>
        <v>19.250000000000004</v>
      </c>
      <c r="C25" s="14">
        <f>AVERAGE(Foglio1!$C105:$C114)</f>
        <v>6.93</v>
      </c>
      <c r="D25" s="14">
        <f>AVERAGE(Foglio1!D105:D115)</f>
        <v>13.536363636363637</v>
      </c>
      <c r="E25" s="14">
        <f>AVERAGE(Foglio1!F105:F114)</f>
        <v>84</v>
      </c>
      <c r="F25" s="14">
        <f>AVERAGE(Foglio1!G105:G114)</f>
        <v>37.6</v>
      </c>
      <c r="G25" s="14">
        <f>AVERAGE(Foglio1!H105:H115)</f>
        <v>62.54545454545455</v>
      </c>
      <c r="I25" s="14">
        <f>AVERAGE(Foglio1!J105:J114)</f>
        <v>162</v>
      </c>
      <c r="J25" s="14">
        <f>AVERAGE(Foglio1!K105:K114)</f>
        <v>2.46</v>
      </c>
      <c r="K25" s="14">
        <f>MIN(Foglio1!$C105:$C114)</f>
        <v>3.2</v>
      </c>
      <c r="L25" s="14">
        <f>MAX(Foglio1!$B105:$B114)</f>
        <v>23.4</v>
      </c>
      <c r="M25" s="14">
        <f>MAX(Foglio1!$E105:$E114)</f>
        <v>18.9</v>
      </c>
      <c r="N25" s="14">
        <f>STDEV(Foglio1!$C105:$C114)</f>
        <v>3.043773243123666</v>
      </c>
      <c r="O25" s="14">
        <f>STDEV(Foglio1!$B105:$B114)</f>
        <v>2.536511164747498</v>
      </c>
    </row>
    <row r="26" spans="1:15" ht="12.75" customHeight="1">
      <c r="A26" s="2" t="s">
        <v>14</v>
      </c>
      <c r="B26" s="14">
        <f>AVERAGE(Foglio1!$B115:$B124)</f>
        <v>21.09</v>
      </c>
      <c r="C26" s="14">
        <f>AVERAGE(Foglio1!$C115:$C124)</f>
        <v>9.82</v>
      </c>
      <c r="D26" s="14">
        <f>AVERAGE(Foglio1!D116:D124)</f>
        <v>15.666666666666666</v>
      </c>
      <c r="E26" s="14">
        <f>AVERAGE(Foglio1!F115:F124)</f>
        <v>90.5</v>
      </c>
      <c r="F26" s="14">
        <f>AVERAGE(Foglio1!G115:G124)</f>
        <v>49.4</v>
      </c>
      <c r="G26" s="14">
        <f>AVERAGE(Foglio1!H116:H124)</f>
        <v>72.33333333333333</v>
      </c>
      <c r="I26" s="14">
        <f>AVERAGE(Foglio1!J115:J124)</f>
        <v>161.3</v>
      </c>
      <c r="J26" s="14">
        <f>AVERAGE(Foglio1!K115:K124)</f>
        <v>2.04</v>
      </c>
      <c r="K26" s="14">
        <f>MIN(Foglio1!$C115:$C124)</f>
        <v>4.3</v>
      </c>
      <c r="L26" s="14">
        <f>MAX(Foglio1!$B115:$B124)</f>
        <v>23.4</v>
      </c>
      <c r="M26" s="14">
        <f>MAX(Foglio1!$E115:$E124)</f>
        <v>19</v>
      </c>
      <c r="N26" s="14">
        <f>STDEV(Foglio1!$C115:$C124)</f>
        <v>3.308843369584671</v>
      </c>
      <c r="O26" s="14">
        <f>STDEV(Foglio1!$B115:$B124)</f>
        <v>2.9501224080065205</v>
      </c>
    </row>
    <row r="27" spans="1:15" ht="12.75" customHeight="1">
      <c r="A27" s="15" t="s">
        <v>15</v>
      </c>
      <c r="B27" s="16">
        <f>AVERAGE(Foglio1!$B95:$B124)</f>
        <v>20.766666666666662</v>
      </c>
      <c r="C27" s="16">
        <f>AVERAGE(Foglio1!$C95:$C124)</f>
        <v>8.633333333333333</v>
      </c>
      <c r="D27" s="16">
        <f>AVERAGE(Foglio1!D95:D124)</f>
        <v>14.813333333333333</v>
      </c>
      <c r="E27" s="16">
        <f>AVERAGE(Foglio1!F95:F124)</f>
        <v>87.26666666666667</v>
      </c>
      <c r="F27" s="16">
        <f>AVERAGE(Foglio1!G95:G124)</f>
        <v>43.36666666666667</v>
      </c>
      <c r="G27" s="16">
        <f>AVERAGE(Foglio1!H95:H124)</f>
        <v>67.26666666666667</v>
      </c>
      <c r="I27" s="16">
        <f>AVERAGE(Foglio1!J95:J124)</f>
        <v>170.33333333333334</v>
      </c>
      <c r="J27" s="16">
        <f>AVERAGE(Foglio1!K95:K124)</f>
        <v>2.3433333333333333</v>
      </c>
      <c r="K27" s="16"/>
      <c r="L27" s="16"/>
      <c r="M27" s="16">
        <f>MAX(Foglio1!$E95:$E124)</f>
        <v>19</v>
      </c>
      <c r="N27" s="16">
        <f>STDEV(Foglio1!$C95:$C124)</f>
        <v>3.1648209987332603</v>
      </c>
      <c r="O27" s="16">
        <f>STDEV(Foglio1!$B95:$B124)</f>
        <v>2.6455340811852572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 customHeight="1">
      <c r="A29" s="15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12</v>
      </c>
      <c r="B30" s="14">
        <f>AVERAGE(Foglio1!$B125:$B134)</f>
        <v>21.76</v>
      </c>
      <c r="C30" s="14">
        <f>AVERAGE(Foglio1!$C125:$C134)</f>
        <v>10.510000000000002</v>
      </c>
      <c r="D30" s="14">
        <f>AVERAGE(Foglio1!D125:D134)</f>
        <v>16.279999999999998</v>
      </c>
      <c r="E30" s="14">
        <f>AVERAGE(Foglio1!F125:F134)</f>
        <v>92.7</v>
      </c>
      <c r="F30" s="14">
        <f>AVERAGE(Foglio1!G125:G134)</f>
        <v>45.9</v>
      </c>
      <c r="G30" s="14">
        <f>AVERAGE(Foglio1!H125:H134)</f>
        <v>69.9</v>
      </c>
      <c r="I30" s="14">
        <f>AVERAGE(Foglio1!J125:J134)</f>
        <v>171.5</v>
      </c>
      <c r="J30" s="14">
        <f>AVERAGE(Foglio1!K125:K134)</f>
        <v>2.46</v>
      </c>
      <c r="K30" s="14">
        <f>MIN(Foglio1!$C125:$C134)</f>
        <v>6.4</v>
      </c>
      <c r="L30" s="14">
        <f>MAX(Foglio1!$B125:$B134)</f>
        <v>22.9</v>
      </c>
      <c r="M30" s="14">
        <f>MAX(Foglio1!$E125:$E134)</f>
        <v>15.4</v>
      </c>
      <c r="N30" s="14">
        <f>STDEV(Foglio1!$C125:$C134)</f>
        <v>2.5013107674888184</v>
      </c>
      <c r="O30" s="14">
        <f>STDEV(Foglio1!$B125:$B134)</f>
        <v>1.2712198865656108</v>
      </c>
    </row>
    <row r="31" spans="1:15" ht="12.75" customHeight="1">
      <c r="A31" s="2" t="s">
        <v>13</v>
      </c>
      <c r="B31" s="14">
        <f>AVERAGE(Foglio1!$B135:$B144)</f>
        <v>24.71</v>
      </c>
      <c r="C31" s="14">
        <f>AVERAGE(Foglio1!$C135:$C144)</f>
        <v>9.070000000000002</v>
      </c>
      <c r="D31" s="14">
        <f>AVERAGE(Foglio1!D135:D144)</f>
        <v>17.369999999999997</v>
      </c>
      <c r="E31" s="14">
        <f>AVERAGE(Foglio1!F135:F144)</f>
        <v>90.8</v>
      </c>
      <c r="F31" s="14">
        <f>AVERAGE(Foglio1!G135:G145)</f>
        <v>37.36363636363637</v>
      </c>
      <c r="G31" s="14">
        <f>AVERAGE(Foglio1!H135:H145)</f>
        <v>65.81818181818181</v>
      </c>
      <c r="I31" s="14">
        <f>AVERAGE(Foglio1!J135:J144)</f>
        <v>218.6</v>
      </c>
      <c r="J31" s="14">
        <f>AVERAGE(Foglio1!K135:K144)</f>
        <v>2.1799999999999997</v>
      </c>
      <c r="K31" s="14">
        <f>MIN(Foglio1!$C135:$C144)</f>
        <v>6.4</v>
      </c>
      <c r="L31" s="14">
        <f>MAX(Foglio1!$B135:$B144)</f>
        <v>28.6</v>
      </c>
      <c r="M31" s="14">
        <f>MAX(Foglio1!$E135:$E144)</f>
        <v>20.700000000000003</v>
      </c>
      <c r="N31" s="14">
        <f>STDEV(Foglio1!$C135:$C144)</f>
        <v>1.8006480314967999</v>
      </c>
      <c r="O31" s="14">
        <f>STDEV(Foglio1!$B135:$B144)</f>
        <v>2.9433352208374304</v>
      </c>
    </row>
    <row r="32" spans="1:15" ht="12.75" customHeight="1">
      <c r="A32" s="2" t="s">
        <v>14</v>
      </c>
      <c r="B32" s="14">
        <f>AVERAGE(Foglio1!$B145:$B155)</f>
        <v>27.299999999999997</v>
      </c>
      <c r="C32" s="14">
        <f>AVERAGE(Foglio1!$C145:$C155)</f>
        <v>14.636363636363638</v>
      </c>
      <c r="D32" s="14">
        <f>AVERAGE(Foglio1!D145:D155)</f>
        <v>20.827272727272728</v>
      </c>
      <c r="E32" s="14">
        <f>AVERAGE(Foglio1!F145:F155)</f>
        <v>93.36363636363636</v>
      </c>
      <c r="F32" s="14">
        <f>AVERAGE(Foglio1!G146:G155)</f>
        <v>45.2</v>
      </c>
      <c r="G32" s="14">
        <f>AVERAGE(Foglio1!H146:H155)</f>
        <v>70.5</v>
      </c>
      <c r="I32" s="14">
        <f>AVERAGE(Foglio1!J145:J155)</f>
        <v>170.8181818181818</v>
      </c>
      <c r="J32" s="14">
        <f>AVERAGE(Foglio1!K145:K155)</f>
        <v>2.0727272727272723</v>
      </c>
      <c r="K32" s="14">
        <f>MIN(Foglio1!$C145:$C155)</f>
        <v>12.8</v>
      </c>
      <c r="L32" s="14">
        <f>MAX(Foglio1!$B145:$B155)</f>
        <v>29.7</v>
      </c>
      <c r="M32" s="14">
        <f>MAX(Foglio1!$E145:$E155)</f>
        <v>15</v>
      </c>
      <c r="N32" s="14">
        <f>STDEV(Foglio1!$C145:$C155)</f>
        <v>1.2500181816858933</v>
      </c>
      <c r="O32" s="14">
        <f>STDEV(Foglio1!$B145:$B155)</f>
        <v>1.300000000000126</v>
      </c>
    </row>
    <row r="33" spans="1:15" ht="12.75" customHeight="1">
      <c r="A33" s="15" t="s">
        <v>15</v>
      </c>
      <c r="B33" s="16">
        <f>AVERAGE(Foglio1!$B125:$B155)</f>
        <v>24.677419354838708</v>
      </c>
      <c r="C33" s="16">
        <f>AVERAGE(Foglio1!$C125:$C155)</f>
        <v>11.50967741935484</v>
      </c>
      <c r="D33" s="16">
        <f>AVERAGE(Foglio1!D125:D155)</f>
        <v>18.245161290322578</v>
      </c>
      <c r="E33" s="16">
        <f>AVERAGE(Foglio1!F125:F155)</f>
        <v>92.3225806451613</v>
      </c>
      <c r="F33" s="16">
        <f>AVERAGE(Foglio1!G125:G155)</f>
        <v>42.645161290322584</v>
      </c>
      <c r="G33" s="16">
        <f>AVERAGE(Foglio1!H125:H155)</f>
        <v>68.64516129032258</v>
      </c>
      <c r="I33" s="16">
        <f>AVERAGE(Foglio1!J125:J155)</f>
        <v>186.4516129032258</v>
      </c>
      <c r="J33" s="16">
        <f>AVERAGE(Foglio1!K125:K155)</f>
        <v>2.2322580645161296</v>
      </c>
      <c r="K33" s="16"/>
      <c r="L33" s="16"/>
      <c r="M33" s="16">
        <f>MAX(Foglio1!$E125:$E155)</f>
        <v>20.700000000000003</v>
      </c>
      <c r="N33" s="16">
        <f>STDEV(Foglio1!$C125:$C155)</f>
        <v>3.0450347385768515</v>
      </c>
      <c r="O33" s="16">
        <f>STDEV(Foglio1!$B125:$B155)</f>
        <v>3.0010786591289955</v>
      </c>
    </row>
    <row r="34" spans="1:15" ht="12.75" customHeight="1">
      <c r="A34" s="2"/>
      <c r="B34" s="14"/>
      <c r="C34" s="2"/>
      <c r="D34" s="2"/>
      <c r="E34" s="2"/>
      <c r="F34" s="2"/>
      <c r="G34" s="2"/>
      <c r="I34" s="2"/>
      <c r="J34" s="2"/>
      <c r="K34" s="14"/>
      <c r="L34" s="2"/>
      <c r="M34" s="14"/>
      <c r="N34" s="2"/>
      <c r="O34" s="14"/>
    </row>
    <row r="35" spans="1:15" ht="12.75" customHeight="1">
      <c r="A35" s="15" t="s">
        <v>21</v>
      </c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 customHeight="1">
      <c r="A36" s="2" t="s">
        <v>12</v>
      </c>
      <c r="B36" s="14">
        <f>AVERAGE(Foglio1!$B156:$B165)</f>
        <v>26.72</v>
      </c>
      <c r="C36" s="14">
        <f>AVERAGE(Foglio1!$C156:$C165)</f>
        <v>16.080000000000002</v>
      </c>
      <c r="D36" s="14">
        <f>AVERAGE(Foglio1!D156:D165)</f>
        <v>21.41</v>
      </c>
      <c r="E36" s="14">
        <f>AVERAGE(Foglio1!F156:F165)</f>
        <v>94.7</v>
      </c>
      <c r="F36" s="14">
        <f>AVERAGE(Foglio1!G156:G165)</f>
        <v>52</v>
      </c>
      <c r="G36" s="14">
        <f>AVERAGE(Foglio1!H156:H165)</f>
        <v>77.3</v>
      </c>
      <c r="I36" s="14">
        <f>AVERAGE(Foglio1!J156:J165)</f>
        <v>193.3</v>
      </c>
      <c r="J36" s="14">
        <f>AVERAGE(Foglio1!K156:K165)</f>
        <v>1.9600000000000002</v>
      </c>
      <c r="K36" s="14">
        <f>MIN(Foglio1!$C156:$C165)</f>
        <v>15.1</v>
      </c>
      <c r="L36" s="14">
        <f>MAX(Foglio1!$B156:$B165)</f>
        <v>30.2</v>
      </c>
      <c r="M36" s="14">
        <f>MAX(Foglio1!$E156:$E165)</f>
        <v>14.6</v>
      </c>
      <c r="N36" s="14">
        <f>STDEV(Foglio1!$C156:$C165)</f>
        <v>0.971596624119269</v>
      </c>
      <c r="O36" s="14">
        <f>STDEV(Foglio1!$B156:$B165)</f>
        <v>2.831097156777043</v>
      </c>
    </row>
    <row r="37" spans="1:15" ht="12.75">
      <c r="A37" s="2" t="s">
        <v>13</v>
      </c>
      <c r="B37" s="14">
        <f>AVERAGE(Foglio1!$B166:$B175)</f>
        <v>26.7</v>
      </c>
      <c r="C37" s="14">
        <f>AVERAGE(Foglio1!$C166:$C175)</f>
        <v>14.7</v>
      </c>
      <c r="D37" s="14">
        <f>AVERAGE(Foglio1!D166:D175)</f>
        <v>20.59</v>
      </c>
      <c r="E37" s="14">
        <f>AVERAGE(Foglio1!F166:F175)</f>
        <v>94.6</v>
      </c>
      <c r="F37" s="14">
        <f>AVERAGE(Foglio1!G166:G175)</f>
        <v>52</v>
      </c>
      <c r="G37" s="14">
        <f>AVERAGE(Foglio1!H166:H175)</f>
        <v>77.9</v>
      </c>
      <c r="I37" s="14">
        <f>AVERAGE(Foglio1!J166:J175)</f>
        <v>199.7</v>
      </c>
      <c r="J37" s="14">
        <f>AVERAGE(Foglio1!K166:K175)</f>
        <v>1.7900000000000003</v>
      </c>
      <c r="K37" s="14">
        <f>MIN(Foglio1!$C166:$C175)</f>
        <v>12.1</v>
      </c>
      <c r="L37" s="14">
        <f>MAX(Foglio1!$B166:$B175)</f>
        <v>29.1</v>
      </c>
      <c r="M37" s="14">
        <f>MAX(Foglio1!$E166:$E175)</f>
        <v>14.8</v>
      </c>
      <c r="N37" s="14">
        <f>STDEV(Foglio1!$C166:$C175)</f>
        <v>1.2454361128179416</v>
      </c>
      <c r="O37" s="14">
        <f>STDEV(Foglio1!$B166:$B175)</f>
        <v>1.6713268182295675</v>
      </c>
    </row>
    <row r="38" spans="1:15" ht="12.75" customHeight="1">
      <c r="A38" s="2" t="s">
        <v>14</v>
      </c>
      <c r="B38" s="14">
        <f>AVERAGE(Foglio1!$B176:$B185)</f>
        <v>30.619999999999997</v>
      </c>
      <c r="C38" s="14">
        <f>AVERAGE(Foglio1!$C176:$C185)</f>
        <v>16.65</v>
      </c>
      <c r="D38" s="14">
        <f>AVERAGE(Foglio1!D176:D185)</f>
        <v>24.24</v>
      </c>
      <c r="E38" s="14">
        <f>AVERAGE(Foglio1!F176:F185)</f>
        <v>89.3</v>
      </c>
      <c r="F38" s="14">
        <f>AVERAGE(Foglio1!G176:G185)</f>
        <v>37.8</v>
      </c>
      <c r="G38" s="14">
        <f>AVERAGE(Foglio1!H176:H185)</f>
        <v>63.4</v>
      </c>
      <c r="I38" s="14">
        <f>AVERAGE(Foglio1!J176:J185)</f>
        <v>183.9</v>
      </c>
      <c r="J38" s="14">
        <f>AVERAGE(Foglio1!K176:K185)</f>
        <v>2.2800000000000002</v>
      </c>
      <c r="K38" s="14">
        <f>MIN(Foglio1!$C176:$C185)</f>
        <v>14</v>
      </c>
      <c r="L38" s="14">
        <f>MAX(Foglio1!$B176:$B185)</f>
        <v>31.9</v>
      </c>
      <c r="M38" s="14">
        <f>MAX(Foglio1!$E176:$E185)</f>
        <v>17.3</v>
      </c>
      <c r="N38" s="14">
        <f>STDEV(Foglio1!$C176:$C185)</f>
        <v>2.079663434308535</v>
      </c>
      <c r="O38" s="14">
        <f>STDEV(Foglio1!$B176:$B185)</f>
        <v>0.9089676684141126</v>
      </c>
    </row>
    <row r="39" spans="1:15" ht="12.75">
      <c r="A39" s="15" t="s">
        <v>15</v>
      </c>
      <c r="B39" s="16">
        <f>AVERAGE(Foglio1!$B156:$B185)</f>
        <v>28.01333333333333</v>
      </c>
      <c r="C39" s="16">
        <f>AVERAGE(Foglio1!$C156:$C185)</f>
        <v>15.81</v>
      </c>
      <c r="D39" s="16">
        <f>AVERAGE(Foglio1!D156:D185)</f>
        <v>22.08</v>
      </c>
      <c r="E39" s="16">
        <f>AVERAGE(Foglio1!F156:F185)</f>
        <v>92.86666666666666</v>
      </c>
      <c r="F39" s="16">
        <f>AVERAGE(Foglio1!G156:G185)</f>
        <v>47.266666666666666</v>
      </c>
      <c r="G39" s="16">
        <f>AVERAGE(Foglio1!H156:H185)</f>
        <v>72.86666666666666</v>
      </c>
      <c r="I39" s="16">
        <f>AVERAGE(Foglio1!J156:J185)</f>
        <v>192.3</v>
      </c>
      <c r="J39" s="16">
        <f>AVERAGE(Foglio1!K156:K185)</f>
        <v>2.0100000000000002</v>
      </c>
      <c r="K39" s="16"/>
      <c r="L39" s="16"/>
      <c r="M39" s="16">
        <f>MAX(Foglio1!$E156:$E185)</f>
        <v>17.3</v>
      </c>
      <c r="N39" s="16">
        <f>STDEV(Foglio1!$C156:$C185)</f>
        <v>1.6762746051062392</v>
      </c>
      <c r="O39" s="16">
        <f>STDEV(Foglio1!$B156:$B185)</f>
        <v>2.6693320013317052</v>
      </c>
    </row>
    <row r="40" spans="1:15" ht="12.75">
      <c r="A40" s="2"/>
      <c r="B40" s="14"/>
      <c r="C40" s="2"/>
      <c r="D40" s="2"/>
      <c r="E40" s="2"/>
      <c r="F40" s="2"/>
      <c r="G40" s="2"/>
      <c r="I40" s="2"/>
      <c r="J40" s="2"/>
      <c r="K40" s="14"/>
      <c r="L40" s="2"/>
      <c r="M40" s="14"/>
      <c r="N40" s="2"/>
      <c r="O40" s="14"/>
    </row>
    <row r="41" spans="1:15" ht="12.75">
      <c r="A41" s="15" t="s">
        <v>22</v>
      </c>
      <c r="B41" s="14"/>
      <c r="C41" s="2"/>
      <c r="D41" s="2"/>
      <c r="E41" s="2"/>
      <c r="F41" s="2"/>
      <c r="G41" s="2"/>
      <c r="I41" s="2"/>
      <c r="J41" s="2"/>
      <c r="K41" s="14"/>
      <c r="L41" s="2"/>
      <c r="M41" s="14"/>
      <c r="N41" s="2"/>
      <c r="O41" s="14"/>
    </row>
    <row r="42" spans="1:15" ht="12.75">
      <c r="A42" s="2" t="s">
        <v>12</v>
      </c>
      <c r="B42" s="14">
        <f>AVERAGE(Foglio1!$B186:$B195)</f>
        <v>30.079999999999995</v>
      </c>
      <c r="C42" s="14">
        <f>AVERAGE(Foglio1!$C186:$C195)</f>
        <v>17.150000000000002</v>
      </c>
      <c r="D42" s="14">
        <f>AVERAGE(Foglio1!D186:D195)</f>
        <v>23.979999999999997</v>
      </c>
      <c r="E42" s="14">
        <f>AVERAGE(Foglio1!F186:F195)</f>
        <v>93.7</v>
      </c>
      <c r="F42" s="14">
        <f>AVERAGE(Foglio1!G186:G195)</f>
        <v>46.9</v>
      </c>
      <c r="G42" s="14">
        <f>AVERAGE(Foglio1!H186:H195)</f>
        <v>72.3</v>
      </c>
      <c r="I42" s="14">
        <f>AVERAGE(Foglio1!J186:J195)</f>
        <v>223.1</v>
      </c>
      <c r="J42" s="14">
        <f>AVERAGE(Foglio1!K186:K195)</f>
        <v>1.8199999999999998</v>
      </c>
      <c r="K42" s="14">
        <f>MIN(Foglio1!$C186:$C195)</f>
        <v>15.8</v>
      </c>
      <c r="L42" s="14">
        <f>MAX(Foglio1!$B186:$B195)</f>
        <v>33.9</v>
      </c>
      <c r="M42" s="14">
        <f>MAX(Foglio1!$E186:$E195)</f>
        <v>17.599999999999998</v>
      </c>
      <c r="N42" s="14">
        <f>STDEV(Foglio1!$C186:$C195)</f>
        <v>0.9812124019689225</v>
      </c>
      <c r="O42" s="14">
        <f>STDEV(Foglio1!$B186:$B195)</f>
        <v>2.630082381472807</v>
      </c>
    </row>
    <row r="43" spans="1:15" ht="12.75">
      <c r="A43" s="2" t="s">
        <v>13</v>
      </c>
      <c r="B43" s="14">
        <f>AVERAGE(Foglio1!$B196:$B205)</f>
        <v>31.389999999999997</v>
      </c>
      <c r="C43" s="14">
        <f>AVERAGE(Foglio1!$C196:$C205)</f>
        <v>17.07</v>
      </c>
      <c r="D43" s="14">
        <f>AVERAGE(Foglio1!D196:D205)</f>
        <v>24.97</v>
      </c>
      <c r="E43" s="14">
        <f>AVERAGE(Foglio1!F196:F205)</f>
        <v>89.9</v>
      </c>
      <c r="F43" s="14">
        <f>AVERAGE(Foglio1!G196:G205)</f>
        <v>41.3</v>
      </c>
      <c r="G43" s="14">
        <f>AVERAGE(Foglio1!H196:H205)</f>
        <v>66</v>
      </c>
      <c r="I43" s="14">
        <f>AVERAGE(Foglio1!J196:J205)</f>
        <v>243.1</v>
      </c>
      <c r="J43" s="14">
        <f>AVERAGE(Foglio1!K196:K205)</f>
        <v>2.51</v>
      </c>
      <c r="K43" s="14">
        <f>MIN(Foglio1!$C196:$C205)</f>
        <v>14.8</v>
      </c>
      <c r="L43" s="14">
        <f>MAX(Foglio1!$B196:$B205)</f>
        <v>35.6</v>
      </c>
      <c r="M43" s="14">
        <f>MAX(Foglio1!$E196:$E205)</f>
        <v>17.9</v>
      </c>
      <c r="N43" s="14">
        <f>STDEV(Foglio1!$C196:$C205)</f>
        <v>1.58398232313371</v>
      </c>
      <c r="O43" s="14">
        <f>STDEV(Foglio1!$B196:$B205)</f>
        <v>2.6248597846149977</v>
      </c>
    </row>
    <row r="44" spans="1:15" ht="12.75">
      <c r="A44" s="2" t="s">
        <v>14</v>
      </c>
      <c r="B44" s="14">
        <f>AVERAGE(Foglio1!$B206:Foglio1!$B216)</f>
        <v>27.272727272727273</v>
      </c>
      <c r="C44" s="14">
        <f>AVERAGE(Foglio1!$C206:Foglio1!$C216)</f>
        <v>16.13636363636364</v>
      </c>
      <c r="D44" s="14">
        <f>AVERAGE(Foglio1!D206:Foglio1!D216)</f>
        <v>21.418181818181818</v>
      </c>
      <c r="E44" s="14">
        <f>AVERAGE(Foglio1!F206:Foglio1!F216)</f>
        <v>94.45454545454545</v>
      </c>
      <c r="F44" s="14">
        <f>AVERAGE(Foglio1!G206:Foglio1!G216)</f>
        <v>53.45454545454545</v>
      </c>
      <c r="G44" s="14">
        <f>AVERAGE(Foglio1!H206:Foglio1!H216)</f>
        <v>77.0909090909091</v>
      </c>
      <c r="I44" s="14">
        <f>AVERAGE(Foglio1!J206:Foglio1!J216)</f>
        <v>222.8181818181818</v>
      </c>
      <c r="J44" s="14">
        <f>AVERAGE(Foglio1!K206:Foglio1!K216)</f>
        <v>2.172727272727273</v>
      </c>
      <c r="K44" s="14">
        <f>MIN(Foglio1!$C206:Foglio1!$C216)</f>
        <v>14.1</v>
      </c>
      <c r="L44" s="14">
        <f>MAX(Foglio1!$B206:Foglio1!$B216)</f>
        <v>28.7</v>
      </c>
      <c r="M44" s="14">
        <f>MAX(Foglio1!$E206:Foglio1!$E216)</f>
        <v>13.799999999999999</v>
      </c>
      <c r="N44" s="14">
        <f>STDEV(Foglio1!$C206:Foglio1!$C216)</f>
        <v>1.5246460095856158</v>
      </c>
      <c r="O44" s="14">
        <f>STDEV(Foglio1!$B206:Foglio1!$B216)</f>
        <v>1.18160137871521</v>
      </c>
    </row>
    <row r="45" spans="1:15" ht="12.75">
      <c r="A45" s="15" t="s">
        <v>15</v>
      </c>
      <c r="B45" s="16">
        <f>AVERAGE(Foglio1!$B186:$B216)</f>
        <v>29.50645161290322</v>
      </c>
      <c r="C45" s="16">
        <f>AVERAGE(Foglio1!$C186:$C216)</f>
        <v>16.764516129032256</v>
      </c>
      <c r="D45" s="16">
        <f>AVERAGE(Foglio1!D186:D216)</f>
        <v>23.39032258064516</v>
      </c>
      <c r="E45" s="16">
        <f>AVERAGE(Foglio1!F186:F216)</f>
        <v>92.74193548387096</v>
      </c>
      <c r="F45" s="16">
        <f>AVERAGE(Foglio1!G186:G216)</f>
        <v>47.41935483870968</v>
      </c>
      <c r="G45" s="16">
        <f>AVERAGE(Foglio1!H186:H216)</f>
        <v>71.96774193548387</v>
      </c>
      <c r="I45" s="16">
        <f>AVERAGE(Foglio1!J186:J216)</f>
        <v>229.4516129032258</v>
      </c>
      <c r="J45" s="16">
        <f>AVERAGE(Foglio1!K186:K216)</f>
        <v>2.167741935483871</v>
      </c>
      <c r="K45" s="16"/>
      <c r="L45" s="16"/>
      <c r="M45" s="16">
        <f>MAX(Foglio1!$E186:$E216)</f>
        <v>17.9</v>
      </c>
      <c r="N45" s="16">
        <f>STDEV(Foglio1!$C186:$C216)</f>
        <v>1.4288803045501544</v>
      </c>
      <c r="O45" s="16">
        <f>STDEV(Foglio1!$B186:$B216)</f>
        <v>2.780160125349091</v>
      </c>
    </row>
    <row r="46" spans="1:15" ht="12.75">
      <c r="A46" s="2"/>
      <c r="B46" s="14"/>
      <c r="C46" s="2"/>
      <c r="D46" s="2"/>
      <c r="E46" s="2"/>
      <c r="F46" s="2"/>
      <c r="G46" s="2"/>
      <c r="I46" s="2"/>
      <c r="J46" s="2"/>
      <c r="K46" s="14"/>
      <c r="L46" s="2"/>
      <c r="M46" s="14"/>
      <c r="N46" s="2"/>
      <c r="O46" s="14"/>
    </row>
    <row r="47" spans="1:15" ht="12.75">
      <c r="A47" s="15" t="s">
        <v>23</v>
      </c>
      <c r="B47" s="14"/>
      <c r="C47" s="2"/>
      <c r="D47" s="2"/>
      <c r="E47" s="2"/>
      <c r="F47" s="2"/>
      <c r="G47" s="2"/>
      <c r="I47" s="2"/>
      <c r="J47" s="2"/>
      <c r="K47" s="14"/>
      <c r="L47" s="2"/>
      <c r="M47" s="14"/>
      <c r="N47" s="2"/>
      <c r="O47" s="14"/>
    </row>
    <row r="48" spans="1:15" ht="12.75">
      <c r="A48" s="2" t="s">
        <v>12</v>
      </c>
      <c r="B48" s="14">
        <f>AVERAGE(Foglio1!$B217:$B226)</f>
        <v>30.940000000000005</v>
      </c>
      <c r="C48" s="14">
        <f>AVERAGE(Foglio1!$C217:$C226)</f>
        <v>17.020000000000003</v>
      </c>
      <c r="D48" s="14">
        <f>AVERAGE(Foglio1!D217:D226)</f>
        <v>24.02</v>
      </c>
      <c r="E48" s="14">
        <f>AVERAGE(Foglio1!F217:F226)</f>
        <v>94.5</v>
      </c>
      <c r="F48" s="14">
        <f>AVERAGE(Foglio1!G217:G226)</f>
        <v>45.1</v>
      </c>
      <c r="G48" s="14">
        <f>AVERAGE(Foglio1!H217:H226)</f>
        <v>71.9</v>
      </c>
      <c r="I48" s="14">
        <f>AVERAGE(Foglio1!J217:J226)</f>
        <v>226.6</v>
      </c>
      <c r="J48" s="14">
        <f>AVERAGE(Foglio1!K217:K226)</f>
        <v>1.98</v>
      </c>
      <c r="K48" s="14">
        <f>MIN(Foglio1!$C217:$C226)</f>
        <v>15.2</v>
      </c>
      <c r="L48" s="14">
        <f>MAX(Foglio1!$B217:$B226)</f>
        <v>32.6</v>
      </c>
      <c r="M48" s="14">
        <f>MAX(Foglio1!$E217:$E226)</f>
        <v>16.8</v>
      </c>
      <c r="N48" s="14">
        <f>STDEV(Foglio1!$C217:$C226)</f>
        <v>1.1970333699980167</v>
      </c>
      <c r="O48" s="14">
        <f>STDEV(Foglio1!$B217:$B226)</f>
        <v>1.0079682534682448</v>
      </c>
    </row>
    <row r="49" spans="1:15" ht="12.75">
      <c r="A49" s="2" t="s">
        <v>13</v>
      </c>
      <c r="B49" s="14">
        <f>AVERAGE(Foglio1!$B227:$B236)</f>
        <v>32.739999999999995</v>
      </c>
      <c r="C49" s="14">
        <f>AVERAGE(Foglio1!$C227:$C236)</f>
        <v>16.4</v>
      </c>
      <c r="D49" s="14">
        <f>AVERAGE(Foglio1!D228:D238)</f>
        <v>25.1</v>
      </c>
      <c r="E49" s="14">
        <f>AVERAGE(Foglio1!F227:F236)</f>
        <v>93.5</v>
      </c>
      <c r="F49" s="14">
        <f>AVERAGE(Foglio1!G227:G236)</f>
        <v>40.2</v>
      </c>
      <c r="G49" s="14">
        <f>AVERAGE(Foglio1!H230:H239)</f>
        <v>67.2</v>
      </c>
      <c r="I49" s="14">
        <f>AVERAGE(Foglio1!J227:J236)</f>
        <v>231.9</v>
      </c>
      <c r="J49" s="14">
        <f>AVERAGE(Foglio1!K227:K236)</f>
        <v>1.67</v>
      </c>
      <c r="K49" s="14">
        <f>MIN(Foglio1!$C227:$C236)</f>
        <v>13.1</v>
      </c>
      <c r="L49" s="14">
        <f>MAX(Foglio1!$B227:$B236)</f>
        <v>36.1</v>
      </c>
      <c r="M49" s="14">
        <f>MAX(Foglio1!$E227:$E236)</f>
        <v>19.1</v>
      </c>
      <c r="N49" s="14">
        <f>STDEV(Foglio1!$C227:$C236)</f>
        <v>1.552775293180292</v>
      </c>
      <c r="O49" s="14">
        <f>STDEV(Foglio1!$B227:$B236)</f>
        <v>2.076963595679578</v>
      </c>
    </row>
    <row r="50" spans="1:15" ht="12.75">
      <c r="A50" s="2" t="s">
        <v>14</v>
      </c>
      <c r="B50" s="14">
        <f>AVERAGE(Foglio1!$B237:$B247)</f>
        <v>34.772727272727266</v>
      </c>
      <c r="C50" s="14">
        <f>AVERAGE(Foglio1!$C237:$C247)</f>
        <v>17.318181818181817</v>
      </c>
      <c r="D50" s="14">
        <f>AVERAGE(Foglio1!D239:D247)</f>
        <v>25.244444444444444</v>
      </c>
      <c r="E50" s="14">
        <f>AVERAGE(Foglio1!F237:F247)</f>
        <v>91.18181818181819</v>
      </c>
      <c r="F50" s="14">
        <f>AVERAGE(Foglio1!G237:G247)</f>
        <v>35.63636363636363</v>
      </c>
      <c r="G50" s="14">
        <f>AVERAGE(Foglio1!H240:H247)</f>
        <v>69.75</v>
      </c>
      <c r="I50" s="14">
        <f>AVERAGE(Foglio1!J237:J247)</f>
        <v>218.8181818181818</v>
      </c>
      <c r="J50" s="14">
        <f>AVERAGE(Foglio1!K237:K247)</f>
        <v>1.718181818181818</v>
      </c>
      <c r="K50" s="14">
        <f>MIN(Foglio1!$C237:$C247)</f>
        <v>15.9</v>
      </c>
      <c r="L50" s="14">
        <f>MAX(Foglio1!$B237:$B247)</f>
        <v>38.8</v>
      </c>
      <c r="M50" s="14">
        <f>MAX(Foglio1!$E237:$E247)</f>
        <v>21.999999999999996</v>
      </c>
      <c r="N50" s="14">
        <f>STDEV(Foglio1!$C237:$C247)</f>
        <v>0.9368224824567267</v>
      </c>
      <c r="O50" s="14">
        <f>STDEV(Foglio1!$B237:$B247)</f>
        <v>3.6639025393945888</v>
      </c>
    </row>
    <row r="51" spans="1:15" ht="12.75">
      <c r="A51" s="23" t="s">
        <v>15</v>
      </c>
      <c r="B51" s="24">
        <f>AVERAGE(Foglio1!$B217:$B247)</f>
        <v>32.880645161290325</v>
      </c>
      <c r="C51" s="24">
        <f>AVERAGE(Foglio1!$C217:$C247)</f>
        <v>16.925806451612903</v>
      </c>
      <c r="D51" s="24">
        <f>AVERAGE(Foglio1!D217:D247)</f>
        <v>24.764516129032256</v>
      </c>
      <c r="E51" s="24">
        <f>AVERAGE(Foglio1!F217:F247)</f>
        <v>93</v>
      </c>
      <c r="F51" s="24">
        <f>AVERAGE(Foglio1!G217:G247)</f>
        <v>40.16129032258065</v>
      </c>
      <c r="G51" s="24">
        <f>AVERAGE(Foglio1!H217:H247)</f>
        <v>69.03225806451613</v>
      </c>
      <c r="I51" s="24">
        <f>AVERAGE(Foglio1!J217:J247)</f>
        <v>225.5483870967742</v>
      </c>
      <c r="J51" s="24">
        <f>AVERAGE(Foglio1!K217:K247)</f>
        <v>1.7870967741935486</v>
      </c>
      <c r="K51" s="24"/>
      <c r="L51" s="24"/>
      <c r="M51" s="24">
        <f>MAX(Foglio1!$E217:$E247)</f>
        <v>21.999999999999996</v>
      </c>
      <c r="N51" s="24">
        <f>STDEV(Foglio1!$C217:$C247)</f>
        <v>1.2638480240744716</v>
      </c>
      <c r="O51" s="24">
        <f>STDEV(Foglio1!$B217:$B247)</f>
        <v>2.9407957375330365</v>
      </c>
    </row>
    <row r="52" spans="1:15" ht="12.75">
      <c r="A52" s="30"/>
      <c r="B52" s="31"/>
      <c r="C52" s="31"/>
      <c r="D52" s="31"/>
      <c r="E52" s="31"/>
      <c r="F52" s="31"/>
      <c r="G52" s="31"/>
      <c r="H52" s="26"/>
      <c r="I52" s="31"/>
      <c r="J52" s="31"/>
      <c r="K52" s="31"/>
      <c r="L52" s="31"/>
      <c r="M52" s="31"/>
      <c r="N52" s="31"/>
      <c r="O52" s="31"/>
    </row>
    <row r="53" spans="1:15" ht="12.75">
      <c r="A53" s="32" t="s">
        <v>24</v>
      </c>
      <c r="B53" s="33"/>
      <c r="C53" s="25"/>
      <c r="D53" s="25"/>
      <c r="E53" s="25"/>
      <c r="F53" s="25"/>
      <c r="G53" s="25"/>
      <c r="H53" s="34"/>
      <c r="I53" s="25"/>
      <c r="J53" s="25"/>
      <c r="K53" s="33"/>
      <c r="L53" s="25"/>
      <c r="M53" s="33"/>
      <c r="N53" s="25"/>
      <c r="O53" s="33"/>
    </row>
    <row r="54" spans="1:15" ht="12.75">
      <c r="A54" s="2" t="s">
        <v>12</v>
      </c>
      <c r="B54" s="14">
        <f>AVERAGE(Foglio1!$B248:$B257)</f>
        <v>32.67</v>
      </c>
      <c r="C54" s="14">
        <f>AVERAGE(Foglio1!$C248:$C257)</f>
        <v>17.580000000000005</v>
      </c>
      <c r="D54" s="14">
        <f>AVERAGE(Foglio1!D248:D257)</f>
        <v>24.33</v>
      </c>
      <c r="E54" s="14">
        <f>AVERAGE(Foglio1!F248:F257)</f>
        <v>90.1</v>
      </c>
      <c r="F54" s="14">
        <f>AVERAGE(Foglio1!G248:G257)</f>
        <v>38.8</v>
      </c>
      <c r="G54" s="14">
        <f>AVERAGE(Foglio1!H248:H257)</f>
        <v>68.6</v>
      </c>
      <c r="I54" s="14">
        <f>AVERAGE(Foglio1!J248:J257)</f>
        <v>232.3</v>
      </c>
      <c r="J54" s="14">
        <f>AVERAGE(Foglio1!K248:K257)</f>
        <v>1.7600000000000002</v>
      </c>
      <c r="K54" s="14">
        <f>MIN(Foglio1!$C248:$C257)</f>
        <v>15.6</v>
      </c>
      <c r="L54" s="14">
        <f>MAX(Foglio1!$B248:$B257)</f>
        <v>36</v>
      </c>
      <c r="M54" s="14">
        <f>MAX(Foglio1!$E248:$E257)</f>
        <v>19.6</v>
      </c>
      <c r="N54" s="14">
        <f>STDEV(Foglio1!$C248:$C257)</f>
        <v>1.2154560186749714</v>
      </c>
      <c r="O54" s="14">
        <f>STDEV(Foglio1!$B248:$B257)</f>
        <v>2.51044484769797</v>
      </c>
    </row>
    <row r="55" spans="1:15" ht="12.75">
      <c r="A55" s="2" t="s">
        <v>13</v>
      </c>
      <c r="B55" s="14">
        <f>AVERAGE(Foglio1!$B258:$B267)</f>
        <v>31.080000000000002</v>
      </c>
      <c r="C55" s="14">
        <f>AVERAGE(Foglio1!$C258:$C267)</f>
        <v>15.459999999999999</v>
      </c>
      <c r="D55" s="14">
        <f>AVERAGE(Foglio1!D258:D267)</f>
        <v>22.79</v>
      </c>
      <c r="E55" s="14">
        <f>AVERAGE(Foglio1!F258:F267)</f>
        <v>92.7</v>
      </c>
      <c r="F55" s="14">
        <f>AVERAGE(Foglio1!G258:G267)</f>
        <v>38.2</v>
      </c>
      <c r="G55" s="14">
        <f>AVERAGE(Foglio1!H258:H268)</f>
        <v>71.72727272727273</v>
      </c>
      <c r="I55" s="14">
        <f>AVERAGE(Foglio1!J258:J267)</f>
        <v>218.4</v>
      </c>
      <c r="J55" s="14">
        <f>AVERAGE(Foglio1!K258:K267)</f>
        <v>1.8399999999999999</v>
      </c>
      <c r="K55" s="14">
        <f>MIN(Foglio1!$C258:$C267)</f>
        <v>11.3</v>
      </c>
      <c r="L55" s="14">
        <f>MAX(Foglio1!$B258:$B267)</f>
        <v>34.4</v>
      </c>
      <c r="M55" s="14">
        <f>MAX(Foglio1!$E258:$E267)</f>
        <v>18.200000000000003</v>
      </c>
      <c r="N55" s="14">
        <f>STDEV(Foglio1!$C258:$C267)</f>
        <v>1.778388783890255</v>
      </c>
      <c r="O55" s="14">
        <f>STDEV(Foglio1!$B258:$B267)</f>
        <v>3.6907692663966043</v>
      </c>
    </row>
    <row r="56" spans="1:15" ht="12.75">
      <c r="A56" s="2" t="s">
        <v>14</v>
      </c>
      <c r="B56" s="14">
        <f>AVERAGE(Foglio1!$B268:$B277)</f>
        <v>27.709999999999997</v>
      </c>
      <c r="C56" s="14">
        <f>AVERAGE(Foglio1!$C268:$C277)</f>
        <v>15.290000000000001</v>
      </c>
      <c r="D56" s="14">
        <f>AVERAGE(Foglio1!D268:D277)</f>
        <v>21.54</v>
      </c>
      <c r="E56" s="14">
        <f>AVERAGE(Foglio1!F268:F277)</f>
        <v>90.5</v>
      </c>
      <c r="F56" s="14">
        <f>AVERAGE(Foglio1!G268:G277)</f>
        <v>46.5</v>
      </c>
      <c r="G56" s="14">
        <f>AVERAGE(Foglio1!H269:H277)</f>
        <v>69.22222222222223</v>
      </c>
      <c r="I56" s="14">
        <f>AVERAGE(Foglio1!J268:J277)</f>
        <v>128.7</v>
      </c>
      <c r="J56" s="14">
        <f>AVERAGE(Foglio1!K268:K277)</f>
        <v>2</v>
      </c>
      <c r="K56" s="14">
        <f>MIN(Foglio1!$C268:$C277)</f>
        <v>11.5</v>
      </c>
      <c r="L56" s="14">
        <f>MAX(Foglio1!$B268:$B277)</f>
        <v>29.6</v>
      </c>
      <c r="M56" s="14">
        <f>MAX(Foglio1!$E268:$E277)</f>
        <v>17.2</v>
      </c>
      <c r="N56" s="14">
        <f>STDEV(Foglio1!$C268:$C277)</f>
        <v>2.154813732604792</v>
      </c>
      <c r="O56" s="14">
        <f>STDEV(Foglio1!$B268:$B277)</f>
        <v>1.3835943528843868</v>
      </c>
    </row>
    <row r="57" spans="1:15" ht="12.75">
      <c r="A57" s="15" t="s">
        <v>15</v>
      </c>
      <c r="B57" s="16">
        <f>AVERAGE(Foglio1!$B248:$B277)</f>
        <v>30.48666666666667</v>
      </c>
      <c r="C57" s="16">
        <f>AVERAGE(Foglio1!$C248:$C277)</f>
        <v>16.110000000000003</v>
      </c>
      <c r="D57" s="16">
        <f>AVERAGE(Foglio1!D248:D277)</f>
        <v>22.88666666666666</v>
      </c>
      <c r="E57" s="16">
        <f>AVERAGE(Foglio1!F248:F277)</f>
        <v>91.1</v>
      </c>
      <c r="F57" s="16">
        <f>AVERAGE(Foglio1!G248:G277)</f>
        <v>41.166666666666664</v>
      </c>
      <c r="G57" s="16">
        <f>AVERAGE(Foglio1!H248:H277)</f>
        <v>69.93333333333334</v>
      </c>
      <c r="I57" s="16">
        <f>AVERAGE(Foglio1!J248:J277)</f>
        <v>193.13333333333333</v>
      </c>
      <c r="J57" s="16">
        <f>AVERAGE(Foglio1!K248:K277)</f>
        <v>1.8666666666666665</v>
      </c>
      <c r="K57" s="16"/>
      <c r="L57" s="16"/>
      <c r="M57" s="16">
        <f>MAX(Foglio1!$E248:$E277)</f>
        <v>19.6</v>
      </c>
      <c r="N57" s="16">
        <f>STDEV(Foglio1!$C248:$C277)</f>
        <v>2.0009222011793337</v>
      </c>
      <c r="O57" s="16">
        <f>STDEV(Foglio1!$B248:$B277)</f>
        <v>3.3468186987493724</v>
      </c>
    </row>
    <row r="58" spans="1:15" ht="12.75">
      <c r="A58" s="2"/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/>
      <c r="B59" s="14"/>
      <c r="C59" s="2"/>
      <c r="D59" s="2"/>
      <c r="E59" s="2"/>
      <c r="F59" s="2"/>
      <c r="G59" s="2"/>
      <c r="I59" s="2"/>
      <c r="J59" s="2"/>
      <c r="K59" s="14"/>
      <c r="L59" s="2"/>
      <c r="M59" s="14"/>
      <c r="N59" s="2"/>
      <c r="O59" s="14"/>
    </row>
    <row r="60" spans="1:15" ht="12.75">
      <c r="A60" s="15" t="s">
        <v>25</v>
      </c>
      <c r="B60" s="14"/>
      <c r="C60" s="2"/>
      <c r="D60" s="2"/>
      <c r="E60" s="2"/>
      <c r="F60" s="2"/>
      <c r="G60" s="2"/>
      <c r="I60" s="2"/>
      <c r="J60" s="2"/>
      <c r="K60" s="14"/>
      <c r="L60" s="2"/>
      <c r="M60" s="14"/>
      <c r="N60" s="2"/>
      <c r="O60" s="14"/>
    </row>
    <row r="61" spans="1:15" ht="12.75">
      <c r="A61" s="2" t="s">
        <v>12</v>
      </c>
      <c r="B61" s="14">
        <f>AVERAGE(Foglio1!$B278:$B287)</f>
        <v>25.77</v>
      </c>
      <c r="C61" s="14">
        <f>AVERAGE(Foglio1!$C278:$C287)</f>
        <v>10.159999999999998</v>
      </c>
      <c r="D61" s="14">
        <f>AVERAGE(Foglio1!D278:D287)</f>
        <v>18.32</v>
      </c>
      <c r="E61" s="14">
        <f>AVERAGE(Foglio1!F278:F287)</f>
        <v>91.2</v>
      </c>
      <c r="F61" s="14">
        <f>AVERAGE(Foglio1!G278:G287)</f>
        <v>37.6</v>
      </c>
      <c r="G61" s="14">
        <f>AVERAGE(Foglio1!H278:H287)</f>
        <v>64.4</v>
      </c>
      <c r="I61" s="14">
        <f>AVERAGE(Foglio1!J278:J287)</f>
        <v>136.4</v>
      </c>
      <c r="J61" s="14">
        <f>AVERAGE(Foglio1!K278:K287)</f>
        <v>2.3</v>
      </c>
      <c r="K61" s="14">
        <f>MIN(Foglio1!$C278:$C287)</f>
        <v>6.6</v>
      </c>
      <c r="L61" s="14">
        <f>MAX(Foglio1!$B278:$B287)</f>
        <v>30.4</v>
      </c>
      <c r="M61" s="14">
        <f>MAX(Foglio1!$E278:$E287)</f>
        <v>20.099999999999998</v>
      </c>
      <c r="N61" s="14">
        <f>STDEV(Foglio1!$C278:$C287)</f>
        <v>1.4214233867657065</v>
      </c>
      <c r="O61" s="14">
        <f>STDEV(Foglio1!$B278:$B287)</f>
        <v>4.459459359359366</v>
      </c>
    </row>
    <row r="62" spans="1:15" ht="12.75">
      <c r="A62" s="2" t="s">
        <v>13</v>
      </c>
      <c r="B62" s="14">
        <f>AVERAGE(Foglio1!$B288:$B297)</f>
        <v>21.9</v>
      </c>
      <c r="C62" s="14">
        <f>AVERAGE(Foglio1!$C288:$C297)</f>
        <v>10.940000000000001</v>
      </c>
      <c r="D62" s="14">
        <f>AVERAGE(Foglio1!D288:D297)</f>
        <v>16.34</v>
      </c>
      <c r="E62" s="14">
        <f>AVERAGE(Foglio1!F288:F297)</f>
        <v>83</v>
      </c>
      <c r="F62" s="14">
        <f>AVERAGE(Foglio1!G288:G297)</f>
        <v>44.3</v>
      </c>
      <c r="G62" s="14">
        <f>AVERAGE(Foglio1!H288:H297)</f>
        <v>63.9</v>
      </c>
      <c r="I62" s="14">
        <f>AVERAGE(Foglio1!J288:J297)</f>
        <v>150.3</v>
      </c>
      <c r="J62" s="14">
        <f>AVERAGE(Foglio1!K288:K297)</f>
        <v>3.09</v>
      </c>
      <c r="K62" s="14">
        <f>MIN(Foglio1!$C288:$C297)</f>
        <v>3.4</v>
      </c>
      <c r="L62" s="14">
        <f>MAX(Foglio1!$B288:$B297)</f>
        <v>28.8</v>
      </c>
      <c r="M62" s="14">
        <f>MAX(Foglio1!$E288:$E297)</f>
        <v>20.200000000000003</v>
      </c>
      <c r="N62" s="14">
        <f>STDEV(Foglio1!$C288:$C297)</f>
        <v>3.6160752204565654</v>
      </c>
      <c r="O62" s="14">
        <f>STDEV(Foglio1!$B288:$B297)</f>
        <v>3.3770467045103745</v>
      </c>
    </row>
    <row r="63" spans="1:15" ht="12.75">
      <c r="A63" s="2" t="s">
        <v>14</v>
      </c>
      <c r="B63" s="14">
        <f>AVERAGE(Foglio1!$B298:$B308)</f>
        <v>22.154545454545453</v>
      </c>
      <c r="C63" s="14">
        <f>AVERAGE(Foglio1!$C298:$C308)</f>
        <v>10.581818181818182</v>
      </c>
      <c r="D63" s="14">
        <f>AVERAGE(Foglio1!D298:D308)</f>
        <v>15.990909090909092</v>
      </c>
      <c r="E63" s="14">
        <f>AVERAGE(Foglio1!F298:F308)</f>
        <v>96.27272727272727</v>
      </c>
      <c r="F63" s="14">
        <f>AVERAGE(Foglio1!G298:G308)</f>
        <v>54.90909090909091</v>
      </c>
      <c r="G63" s="14">
        <f>AVERAGE(Foglio1!H298:H308)</f>
        <v>80.81818181818181</v>
      </c>
      <c r="I63" s="14">
        <f>AVERAGE(Foglio1!J298:J308)</f>
        <v>154.45454545454547</v>
      </c>
      <c r="J63" s="14">
        <f>AVERAGE(Foglio1!K298:K308)</f>
        <v>1.1545454545454545</v>
      </c>
      <c r="K63" s="14">
        <f>MIN(Foglio1!$C298:$C308)</f>
        <v>8</v>
      </c>
      <c r="L63" s="14">
        <f>MAX(Foglio1!$B298:$B308)</f>
        <v>24.4</v>
      </c>
      <c r="M63" s="14">
        <f>MAX(Foglio1!$E298:$E308)</f>
        <v>15.7</v>
      </c>
      <c r="N63" s="14">
        <f>STDEV(Foglio1!$C298:$C308)</f>
        <v>1.705179276098662</v>
      </c>
      <c r="O63" s="14">
        <f>STDEV(Foglio1!$B298:$B308)</f>
        <v>1.74434150117667</v>
      </c>
    </row>
    <row r="64" spans="1:15" ht="12.75">
      <c r="A64" s="15" t="s">
        <v>15</v>
      </c>
      <c r="B64" s="16">
        <f>AVERAGE(Foglio1!$B278:$B308)</f>
        <v>23.238709677419354</v>
      </c>
      <c r="C64" s="16">
        <f>AVERAGE(Foglio1!$C278:$C308)</f>
        <v>10.561290322580644</v>
      </c>
      <c r="D64" s="16">
        <f>AVERAGE(Foglio1!D278:D308)</f>
        <v>16.85483870967742</v>
      </c>
      <c r="E64" s="16">
        <f>AVERAGE(Foglio1!F278:F308)</f>
        <v>90.35483870967742</v>
      </c>
      <c r="F64" s="16">
        <f>AVERAGE(Foglio1!G278:G308)</f>
        <v>45.903225806451616</v>
      </c>
      <c r="G64" s="16">
        <f>AVERAGE(Foglio1!H278:H308)</f>
        <v>70.06451612903226</v>
      </c>
      <c r="I64" s="16">
        <f>AVERAGE(Foglio1!J278:J308)</f>
        <v>147.29032258064515</v>
      </c>
      <c r="J64" s="16">
        <f>AVERAGE(Foglio1!K278:K308)</f>
        <v>2.148387096774193</v>
      </c>
      <c r="K64" s="16"/>
      <c r="L64" s="16"/>
      <c r="M64" s="16">
        <f>MAX(Foglio1!$E278:$E308)</f>
        <v>20.200000000000003</v>
      </c>
      <c r="N64" s="16">
        <f>STDEV(Foglio1!$C278:$C308)</f>
        <v>2.366386474402819</v>
      </c>
      <c r="O64" s="16">
        <f>STDEV(Foglio1!$B278:$B308)</f>
        <v>3.6831759320234347</v>
      </c>
    </row>
    <row r="65" spans="1:15" ht="12.75">
      <c r="A65" s="2"/>
      <c r="B65" s="14"/>
      <c r="C65" s="2"/>
      <c r="D65" s="2"/>
      <c r="E65" s="2"/>
      <c r="F65" s="2"/>
      <c r="G65" s="2"/>
      <c r="I65" s="2"/>
      <c r="J65" s="2"/>
      <c r="K65" s="14"/>
      <c r="L65" s="2"/>
      <c r="M65" s="14"/>
      <c r="N65" s="2"/>
      <c r="O65" s="14"/>
    </row>
    <row r="66" spans="1:15" ht="12.75">
      <c r="A66" s="15" t="s">
        <v>26</v>
      </c>
      <c r="B66" s="14"/>
      <c r="C66" s="2"/>
      <c r="D66" s="2"/>
      <c r="E66" s="2"/>
      <c r="F66" s="2"/>
      <c r="G66" s="2"/>
      <c r="I66" s="2"/>
      <c r="J66" s="2"/>
      <c r="K66" s="14"/>
      <c r="L66" s="2"/>
      <c r="M66" s="14"/>
      <c r="N66" s="2"/>
      <c r="O66" s="14"/>
    </row>
    <row r="67" spans="1:15" ht="12.75">
      <c r="A67" s="2" t="s">
        <v>12</v>
      </c>
      <c r="B67" s="14">
        <f>AVERAGE(Foglio1!$B309:$B318)</f>
        <v>21.419999999999998</v>
      </c>
      <c r="C67" s="14">
        <f>AVERAGE(Foglio1!$C309:$C318)</f>
        <v>8.83</v>
      </c>
      <c r="D67" s="14">
        <f>AVERAGE(Foglio1!D309:D319)</f>
        <v>14.327272727272726</v>
      </c>
      <c r="E67" s="14">
        <f>AVERAGE(Foglio1!F309:F318)</f>
        <v>95.6</v>
      </c>
      <c r="F67" s="14">
        <f>AVERAGE(Foglio1!G309:G318)</f>
        <v>52.7</v>
      </c>
      <c r="G67" s="14">
        <f>AVERAGE(Foglio1!H309:H319)</f>
        <v>79.0909090909091</v>
      </c>
      <c r="I67" s="14">
        <f>AVERAGE(Foglio1!J309:J318)</f>
        <v>116.7</v>
      </c>
      <c r="J67" s="14">
        <f>AVERAGE(Foglio1!K309:K318)</f>
        <v>1.24</v>
      </c>
      <c r="K67" s="14">
        <f>MIN(Foglio1!$C309:$C318)</f>
        <v>6.1</v>
      </c>
      <c r="L67" s="14">
        <f>MAX(Foglio1!$B309:$B318)</f>
        <v>22.7</v>
      </c>
      <c r="M67" s="14">
        <f>MAX(Foglio1!$E309:$E318)</f>
        <v>15.5</v>
      </c>
      <c r="N67" s="14">
        <f>STDEV(Foglio1!$C309:$C318)</f>
        <v>2.013316776973868</v>
      </c>
      <c r="O67" s="14">
        <f>STDEV(Foglio1!$B309:$B318)</f>
        <v>0.9028350409190146</v>
      </c>
    </row>
    <row r="68" spans="1:15" ht="12.75">
      <c r="A68" s="2" t="s">
        <v>13</v>
      </c>
      <c r="B68" s="14">
        <f>AVERAGE(Foglio1!$B319:$B328)</f>
        <v>17.880000000000003</v>
      </c>
      <c r="C68" s="14">
        <f>AVERAGE(Foglio1!$C319:$C328)</f>
        <v>3.46</v>
      </c>
      <c r="D68" s="14">
        <f>AVERAGE(Foglio1!D320:D329)</f>
        <v>9.92</v>
      </c>
      <c r="E68" s="14">
        <f>AVERAGE(Foglio1!F319:F328)</f>
        <v>91.6</v>
      </c>
      <c r="F68" s="14">
        <f>AVERAGE(Foglio1!G319:G328)</f>
        <v>46.2</v>
      </c>
      <c r="G68" s="14">
        <f>AVERAGE(Foglio1!H320:H329)</f>
        <v>72.9</v>
      </c>
      <c r="I68" s="14">
        <f>AVERAGE(Foglio1!J319:J328)</f>
        <v>60.1</v>
      </c>
      <c r="J68" s="14">
        <f>AVERAGE(Foglio1!K319:K328)</f>
        <v>1.9</v>
      </c>
      <c r="K68" s="14">
        <f>MIN(Foglio1!$C319:$C328)</f>
        <v>-0.4</v>
      </c>
      <c r="L68" s="14">
        <f>MAX(Foglio1!$B319:$B328)</f>
        <v>21</v>
      </c>
      <c r="M68" s="14">
        <f>MAX(Foglio1!$E319:$E328)</f>
        <v>17.9</v>
      </c>
      <c r="N68" s="14">
        <f>STDEV(Foglio1!$C319:$C328)</f>
        <v>4.326969686358648</v>
      </c>
      <c r="O68" s="14">
        <f>STDEV(Foglio1!$B319:$B328)</f>
        <v>1.2769755936064748</v>
      </c>
    </row>
    <row r="69" spans="1:15" ht="12.75">
      <c r="A69" s="2" t="s">
        <v>14</v>
      </c>
      <c r="B69" s="14">
        <f>AVERAGE(Foglio1!$B329:$B338)</f>
        <v>18.8</v>
      </c>
      <c r="C69" s="14">
        <f>AVERAGE(Foglio1!$C329:$C338)</f>
        <v>5.4</v>
      </c>
      <c r="D69" s="14">
        <f>AVERAGE(Foglio1!D330:D338)</f>
        <v>11.455555555555556</v>
      </c>
      <c r="E69" s="14">
        <f>AVERAGE(Foglio1!F329:F338)</f>
        <v>94.4</v>
      </c>
      <c r="F69" s="14">
        <f>AVERAGE(Foglio1!G329:G338)</f>
        <v>54.4</v>
      </c>
      <c r="G69" s="14">
        <f>AVERAGE(Foglio1!H330:H338)</f>
        <v>78.55555555555556</v>
      </c>
      <c r="I69" s="14">
        <f>AVERAGE(Foglio1!J329:J338)</f>
        <v>92.1</v>
      </c>
      <c r="J69" s="14">
        <f>AVERAGE(Foglio1!K329:K338)</f>
        <v>1.3599999999999999</v>
      </c>
      <c r="K69" s="14">
        <f>MIN(Foglio1!$C329:$C338)</f>
        <v>0.4</v>
      </c>
      <c r="L69" s="14">
        <f>MAX(Foglio1!$B329:$B338)</f>
        <v>20.5</v>
      </c>
      <c r="M69" s="14">
        <f>MAX(Foglio1!$E329:$E338)</f>
        <v>18.8</v>
      </c>
      <c r="N69" s="14">
        <f>STDEV(Foglio1!$C329:$C338)</f>
        <v>4.124183420859078</v>
      </c>
      <c r="O69" s="14">
        <f>STDEV(Foglio1!$B329:$B338)</f>
        <v>1.0728984626287452</v>
      </c>
    </row>
    <row r="70" spans="1:15" ht="12.75">
      <c r="A70" s="15" t="s">
        <v>15</v>
      </c>
      <c r="B70" s="16">
        <f>AVERAGE(Foglio1!$B309:$B338)</f>
        <v>19.366666666666664</v>
      </c>
      <c r="C70" s="16">
        <f>AVERAGE(Foglio1!$C309:$C338)</f>
        <v>5.896666666666666</v>
      </c>
      <c r="D70" s="16">
        <f>AVERAGE(Foglio1!D309:D338)</f>
        <v>11.996666666666668</v>
      </c>
      <c r="E70" s="16">
        <f>AVERAGE(Foglio1!F309:F338)</f>
        <v>93.86666666666666</v>
      </c>
      <c r="F70" s="16">
        <f>AVERAGE(Foglio1!G309:G338)</f>
        <v>51.1</v>
      </c>
      <c r="G70" s="16">
        <f>AVERAGE(Foglio1!H309:H338)</f>
        <v>76.86666666666666</v>
      </c>
      <c r="I70" s="16">
        <f>AVERAGE(Foglio1!J309:J338)</f>
        <v>89.63333333333334</v>
      </c>
      <c r="J70" s="16">
        <f>AVERAGE(Foglio1!K309:K338)</f>
        <v>1.5</v>
      </c>
      <c r="K70" s="16"/>
      <c r="L70" s="16"/>
      <c r="M70" s="16">
        <f>MAX(Foglio1!$E309:$E338)</f>
        <v>18.8</v>
      </c>
      <c r="N70" s="16">
        <f>STDEV(Foglio1!$C309:$C338)</f>
        <v>4.176905580676331</v>
      </c>
      <c r="O70" s="16">
        <f>STDEV(Foglio1!$B309:$B338)</f>
        <v>1.8555291713544255</v>
      </c>
    </row>
    <row r="71" spans="1:15" ht="12.75">
      <c r="A71" s="2"/>
      <c r="B71" s="14"/>
      <c r="C71" s="2"/>
      <c r="D71" s="2"/>
      <c r="E71" s="2"/>
      <c r="F71" s="2"/>
      <c r="G71" s="2"/>
      <c r="I71" s="2"/>
      <c r="J71" s="2"/>
      <c r="K71" s="14"/>
      <c r="L71" s="2"/>
      <c r="M71" s="14"/>
      <c r="N71" s="2"/>
      <c r="O71" s="14"/>
    </row>
    <row r="72" spans="1:15" ht="12.75">
      <c r="A72" s="15" t="s">
        <v>27</v>
      </c>
      <c r="B72" s="14"/>
      <c r="C72" s="2"/>
      <c r="D72" s="2"/>
      <c r="E72" s="2"/>
      <c r="F72" s="2"/>
      <c r="G72" s="2"/>
      <c r="I72" s="2"/>
      <c r="J72" s="2"/>
      <c r="K72" s="14"/>
      <c r="L72" s="2"/>
      <c r="M72" s="14"/>
      <c r="N72" s="2"/>
      <c r="O72" s="14"/>
    </row>
    <row r="73" spans="1:15" ht="12.75">
      <c r="A73" s="2" t="s">
        <v>12</v>
      </c>
      <c r="B73" s="14">
        <f>AVERAGE(Foglio1!$B339:$B348)</f>
        <v>17.41</v>
      </c>
      <c r="C73" s="14">
        <f>AVERAGE(Foglio1!$C339:$C348)</f>
        <v>6.8100000000000005</v>
      </c>
      <c r="D73" s="14">
        <f>AVERAGE(Foglio1!D339:D348)</f>
        <v>11.85</v>
      </c>
      <c r="E73" s="14">
        <f>AVERAGE(Foglio1!F339:F348)</f>
        <v>96.5</v>
      </c>
      <c r="F73" s="14">
        <f>AVERAGE(Foglio1!G339:G348)</f>
        <v>64.7</v>
      </c>
      <c r="G73" s="14">
        <f>AVERAGE(Foglio1!H339:H348)</f>
        <v>85.7</v>
      </c>
      <c r="I73" s="14">
        <f>AVERAGE(Foglio1!J339:J348)</f>
        <v>156.9</v>
      </c>
      <c r="J73" s="14">
        <f>AVERAGE(Foglio1!K339:K348)</f>
        <v>1.85</v>
      </c>
      <c r="K73" s="14">
        <f>MIN(Foglio1!$C339:$C348)</f>
        <v>0.3</v>
      </c>
      <c r="L73" s="14">
        <f>MAX(Foglio1!$B339:$B348)</f>
        <v>18.5</v>
      </c>
      <c r="M73" s="14">
        <f>MAX(Foglio1!$E339:$E348)</f>
        <v>17.7</v>
      </c>
      <c r="N73" s="14">
        <f>STDEV(Foglio1!$C339:$C348)</f>
        <v>4.184216374264918</v>
      </c>
      <c r="O73" s="14">
        <f>STDEV(Foglio1!$B339:$B348)</f>
        <v>1.2476199563791681</v>
      </c>
    </row>
    <row r="74" spans="1:15" ht="12.75">
      <c r="A74" s="2" t="s">
        <v>13</v>
      </c>
      <c r="B74" s="14">
        <f>AVERAGE(Foglio1!$B349:$B358)</f>
        <v>15.45</v>
      </c>
      <c r="C74" s="14">
        <f>AVERAGE(Foglio1!$C349:$C358)</f>
        <v>5.490000000000001</v>
      </c>
      <c r="D74" s="14">
        <f>AVERAGE(Foglio1!D349:D358)</f>
        <v>10.530000000000001</v>
      </c>
      <c r="E74" s="14">
        <f>AVERAGE(Foglio1!F349:F358)</f>
        <v>93.6</v>
      </c>
      <c r="F74" s="14">
        <f>AVERAGE(Foglio1!G349:G358)</f>
        <v>61.3</v>
      </c>
      <c r="G74" s="14">
        <f>AVERAGE(Foglio1!H349:H358)</f>
        <v>81.1</v>
      </c>
      <c r="I74" s="14">
        <f>AVERAGE(Foglio1!J349:J358)</f>
        <v>178.1</v>
      </c>
      <c r="J74" s="14">
        <f>AVERAGE(Foglio1!K349:K358)</f>
        <v>2.63</v>
      </c>
      <c r="K74" s="14">
        <f>MIN(Foglio1!$C349:$C358)</f>
        <v>-1.4</v>
      </c>
      <c r="L74" s="14">
        <f>MAX(Foglio1!$B349:$B358)</f>
        <v>18.4</v>
      </c>
      <c r="M74" s="14">
        <f>MAX(Foglio1!$E349:$E358)</f>
        <v>14.8</v>
      </c>
      <c r="N74" s="14">
        <f>STDEV(Foglio1!$C349:$C358)</f>
        <v>4.566654501200338</v>
      </c>
      <c r="O74" s="14">
        <f>STDEV(Foglio1!$B349:$B358)</f>
        <v>3.0529584922752435</v>
      </c>
    </row>
    <row r="75" spans="1:15" ht="12.75">
      <c r="A75" s="2" t="s">
        <v>14</v>
      </c>
      <c r="B75" s="14">
        <f>AVERAGE(Foglio1!$B359:$B369)</f>
        <v>12.945454545454545</v>
      </c>
      <c r="C75" s="14">
        <f>AVERAGE(Foglio1!$C359:$C369)</f>
        <v>1.5727272727272728</v>
      </c>
      <c r="D75" s="14">
        <f>AVERAGE(Foglio1!D359:D369)</f>
        <v>7.236363636363637</v>
      </c>
      <c r="E75" s="14">
        <f>AVERAGE(Foglio1!F359:F369)</f>
        <v>89</v>
      </c>
      <c r="F75" s="14">
        <f>AVERAGE(Foglio1!G359:G369)</f>
        <v>45.90909090909091</v>
      </c>
      <c r="G75" s="14">
        <f>AVERAGE(Foglio1!H359:H369)</f>
        <v>68.54545454545455</v>
      </c>
      <c r="I75" s="14">
        <f>AVERAGE(Foglio1!J359:J369)</f>
        <v>96</v>
      </c>
      <c r="J75" s="14">
        <f>AVERAGE(Foglio1!K359:K369)</f>
        <v>2.7181818181818183</v>
      </c>
      <c r="K75" s="14">
        <f>MIN(Foglio1!$C359:$C369)</f>
        <v>-1.8</v>
      </c>
      <c r="L75" s="14">
        <f>MAX(Foglio1!$B359:$B369)</f>
        <v>15.9</v>
      </c>
      <c r="M75" s="14">
        <f>MAX(Foglio1!$E359:$E369)</f>
        <v>17.5</v>
      </c>
      <c r="N75" s="14">
        <f>STDEV(Foglio1!$C359:$C369)</f>
        <v>2.973916915144372</v>
      </c>
      <c r="O75" s="14">
        <f>STDEV(Foglio1!$B359:$B369)</f>
        <v>1.9106876439458194</v>
      </c>
    </row>
    <row r="76" spans="1:15" ht="12.75">
      <c r="A76" s="15" t="s">
        <v>15</v>
      </c>
      <c r="B76" s="16">
        <f>AVERAGE(Foglio1!$B339:$B369)</f>
        <v>15.193548387096776</v>
      </c>
      <c r="C76" s="16">
        <f>AVERAGE(Foglio1!$C339:$C369)</f>
        <v>4.525806451612902</v>
      </c>
      <c r="D76" s="16">
        <f>AVERAGE(Foglio1!D339:D369)</f>
        <v>9.787096774193547</v>
      </c>
      <c r="E76" s="16">
        <f>AVERAGE(Foglio1!F339:F369)</f>
        <v>92.90322580645162</v>
      </c>
      <c r="F76" s="16">
        <f>AVERAGE(Foglio1!G339:G369)</f>
        <v>56.935483870967744</v>
      </c>
      <c r="G76" s="16">
        <f>AVERAGE(Foglio1!H339:H369)</f>
        <v>78.12903225806451</v>
      </c>
      <c r="I76" s="16">
        <f>AVERAGE(Foglio1!J339:J369)</f>
        <v>142.1290322580645</v>
      </c>
      <c r="J76" s="16">
        <f>AVERAGE(Foglio1!K339:K369)</f>
        <v>2.409677419354839</v>
      </c>
      <c r="K76" s="16"/>
      <c r="L76" s="16"/>
      <c r="M76" s="16">
        <f>MAX(Foglio1!$E339:$E369)</f>
        <v>17.7</v>
      </c>
      <c r="N76" s="16">
        <f>STDEV(Foglio1!$C339:$C369)</f>
        <v>4.438841270867547</v>
      </c>
      <c r="O76" s="16">
        <f>STDEV(Foglio1!$B339:$B369)</f>
        <v>2.827122858298516</v>
      </c>
    </row>
    <row r="77" ht="12.75">
      <c r="B77" s="10"/>
    </row>
    <row r="78" spans="2:7" ht="18">
      <c r="B78" s="13"/>
      <c r="C78" s="12"/>
      <c r="D78" s="12"/>
      <c r="E78" s="12"/>
      <c r="F78" s="12"/>
      <c r="G78" s="12"/>
    </row>
    <row r="79" spans="2:7" ht="18">
      <c r="B79" s="13"/>
      <c r="C79" s="12"/>
      <c r="D79" s="12"/>
      <c r="E79" s="12"/>
      <c r="F79" s="12"/>
      <c r="G79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Marigliano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I18" sqref="I1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spans="1:11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2011-01-19T07:00:27Z</cp:lastPrinted>
  <dcterms:created xsi:type="dcterms:W3CDTF">2000-06-29T11:45:52Z</dcterms:created>
  <dcterms:modified xsi:type="dcterms:W3CDTF">2012-01-12T09:43:01Z</dcterms:modified>
  <cp:category/>
  <cp:version/>
  <cp:contentType/>
  <cp:contentStatus/>
</cp:coreProperties>
</file>