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009938\Documents\PSR 2020\Bando\Allegati\allegati ver 2\"/>
    </mc:Choice>
  </mc:AlternateContent>
  <bookViews>
    <workbookView xWindow="480" yWindow="105" windowWidth="14160" windowHeight="8520"/>
  </bookViews>
  <sheets>
    <sheet name="Verifica PS e Spesa e Tempi" sheetId="2" r:id="rId1"/>
  </sheets>
  <definedNames>
    <definedName name="PS">'Verifica PS e Spesa e Tempi'!$B$17</definedName>
    <definedName name="soglia1">'Verifica PS e Spesa e Tempi'!$B$20</definedName>
    <definedName name="soglia2">'Verifica PS e Spesa e Tempi'!$B$21</definedName>
    <definedName name="soglia3">'Verifica PS e Spesa e Tempi'!$B$22</definedName>
    <definedName name="soglia4">'Verifica PS e Spesa e Tempi'!$B$23</definedName>
    <definedName name="soglia5">'Verifica PS e Spesa e Tempi'!$B$24</definedName>
  </definedNames>
  <calcPr calcId="162913" calcOnSave="0"/>
</workbook>
</file>

<file path=xl/calcChain.xml><?xml version="1.0" encoding="utf-8"?>
<calcChain xmlns="http://schemas.openxmlformats.org/spreadsheetml/2006/main">
  <c r="B17" i="2" l="1"/>
  <c r="E21" i="2" s="1"/>
  <c r="M7" i="2"/>
  <c r="J17" i="2"/>
  <c r="J18" i="2"/>
  <c r="I17" i="2"/>
  <c r="I18" i="2"/>
  <c r="H17" i="2"/>
  <c r="H18" i="2"/>
  <c r="E24" i="2" l="1"/>
  <c r="E23" i="2"/>
  <c r="E20" i="2"/>
  <c r="H19" i="2"/>
  <c r="E22" i="2"/>
  <c r="J19" i="2"/>
  <c r="I19" i="2"/>
  <c r="E17" i="2" l="1"/>
  <c r="E4" i="2" s="1"/>
  <c r="E5" i="2" s="1"/>
  <c r="E6" i="2" s="1"/>
  <c r="E7" i="2" s="1"/>
  <c r="E8" i="2" l="1"/>
  <c r="E9" i="2" s="1"/>
  <c r="E10" i="2" s="1"/>
</calcChain>
</file>

<file path=xl/sharedStrings.xml><?xml version="1.0" encoding="utf-8"?>
<sst xmlns="http://schemas.openxmlformats.org/spreadsheetml/2006/main" count="47" uniqueCount="45">
  <si>
    <t>PS</t>
  </si>
  <si>
    <t>soglia1</t>
  </si>
  <si>
    <t>soglia2</t>
  </si>
  <si>
    <t>soglia3</t>
  </si>
  <si>
    <t>soglia4</t>
  </si>
  <si>
    <t>soglia5</t>
  </si>
  <si>
    <t>oltre 200.000,00</t>
  </si>
  <si>
    <t>Coef</t>
  </si>
  <si>
    <t>Spesa Massima Totale</t>
  </si>
  <si>
    <t>Spesa Ammissibile per scaglione</t>
  </si>
  <si>
    <t>Contributo 
50%</t>
  </si>
  <si>
    <t>Contributo
70%</t>
  </si>
  <si>
    <t>Contributo
90%</t>
  </si>
  <si>
    <t>la quota privata</t>
  </si>
  <si>
    <t>Quota priv/PS</t>
  </si>
  <si>
    <t>Importo contributo pubblico</t>
  </si>
  <si>
    <t>costo effettivo progetto</t>
  </si>
  <si>
    <t>Dati di imput:</t>
  </si>
  <si>
    <t>Produzione Standard</t>
  </si>
  <si>
    <t>Costo progetto</t>
  </si>
  <si>
    <t>Spesa massima ammissibile per azienda per programmazione</t>
  </si>
  <si>
    <t>a</t>
  </si>
  <si>
    <t>12 mesi</t>
  </si>
  <si>
    <t>6 mesi</t>
  </si>
  <si>
    <t>26 mesi</t>
  </si>
  <si>
    <t>20 mesi</t>
  </si>
  <si>
    <t>b</t>
  </si>
  <si>
    <t>SI</t>
  </si>
  <si>
    <t>NO</t>
  </si>
  <si>
    <t>Progetto prevede solo acquisti (a)
o anche o solo costruzioni e/o ristrutturazioni (b)</t>
  </si>
  <si>
    <t>Dati di output</t>
  </si>
  <si>
    <t>Spesa ammessa da precedenti domande di sostegno finanziate a valere sulla stessa tipologia di operazione</t>
  </si>
  <si>
    <t>asi</t>
  </si>
  <si>
    <t>ano</t>
  </si>
  <si>
    <t>bsi</t>
  </si>
  <si>
    <t>bno</t>
  </si>
  <si>
    <t>Importo del Contributo Pubblico atteso</t>
  </si>
  <si>
    <t>Importo della Quota privata necessaria pre realizzare gli investimenti</t>
  </si>
  <si>
    <t>Tempo concedibile per la realizzazione del progetto</t>
  </si>
  <si>
    <t>Costo massimo dei progetti ancora riconoscibili per azienda</t>
  </si>
  <si>
    <t>Il costo del progetto proposto al finanziamento  è ammissibile ?</t>
  </si>
  <si>
    <t>La  Quota Privata necessaria per realizzare il progetto è superiore della Produzione Standard aziendale ?</t>
  </si>
  <si>
    <t>PSR CAMPANIA 2014-2020
Indicazione della spesa massima ammissibile e del tempo concedibile per la realizzazione del progetto (presentazione della domanda di saldo)</t>
  </si>
  <si>
    <t xml:space="preserve">
AZIENDA AGRICOLA __________________________________________________________________________________ 
CUAA_______________________________________________________________________________________________
DATA _______________________________________________________________________________________________
                                                                                                                                                                                  </t>
  </si>
  <si>
    <t>aliquota percentuale complessiva di finanziamento attesa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</si>
</sst>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43" fontId="4" fillId="2" borderId="0" xfId="1" applyFont="1" applyFill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43" fontId="1" fillId="4" borderId="1" xfId="1" applyFont="1" applyFill="1" applyBorder="1" applyAlignment="1">
      <alignment vertical="center"/>
    </xf>
    <xf numFmtId="43" fontId="1" fillId="3" borderId="1" xfId="1" applyFont="1" applyFill="1" applyBorder="1" applyAlignment="1">
      <alignment vertical="center"/>
    </xf>
    <xf numFmtId="43" fontId="4" fillId="6" borderId="1" xfId="1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 wrapText="1"/>
    </xf>
    <xf numFmtId="43" fontId="4" fillId="6" borderId="2" xfId="1" applyFont="1" applyFill="1" applyBorder="1" applyAlignment="1" applyProtection="1">
      <alignment horizontal="center" vertical="center" wrapText="1"/>
    </xf>
    <xf numFmtId="43" fontId="4" fillId="3" borderId="1" xfId="1" applyFont="1" applyFill="1" applyBorder="1" applyAlignment="1">
      <alignment horizontal="center" vertical="center"/>
    </xf>
    <xf numFmtId="43" fontId="1" fillId="5" borderId="1" xfId="1" applyFont="1" applyFill="1" applyBorder="1" applyAlignment="1">
      <alignment horizontal="center" vertical="center" wrapText="1"/>
    </xf>
    <xf numFmtId="43" fontId="1" fillId="3" borderId="0" xfId="1" applyFont="1" applyFill="1" applyBorder="1" applyAlignment="1">
      <alignment vertical="center"/>
    </xf>
    <xf numFmtId="0" fontId="0" fillId="6" borderId="0" xfId="0" applyFill="1"/>
    <xf numFmtId="43" fontId="1" fillId="6" borderId="0" xfId="1" applyFont="1" applyFill="1" applyBorder="1" applyAlignment="1">
      <alignment vertical="center"/>
    </xf>
    <xf numFmtId="0" fontId="0" fillId="0" borderId="1" xfId="0" applyBorder="1"/>
    <xf numFmtId="43" fontId="1" fillId="6" borderId="1" xfId="1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right" vertical="center"/>
    </xf>
    <xf numFmtId="43" fontId="2" fillId="7" borderId="1" xfId="0" applyNumberFormat="1" applyFont="1" applyFill="1" applyBorder="1" applyAlignment="1">
      <alignment horizontal="center" vertical="center"/>
    </xf>
    <xf numFmtId="43" fontId="2" fillId="7" borderId="1" xfId="0" applyNumberFormat="1" applyFont="1" applyFill="1" applyBorder="1" applyAlignment="1">
      <alignment horizontal="right" vertical="center"/>
    </xf>
    <xf numFmtId="43" fontId="4" fillId="2" borderId="1" xfId="1" applyFont="1" applyFill="1" applyBorder="1" applyAlignment="1">
      <alignment horizontal="center" vertical="center"/>
    </xf>
    <xf numFmtId="43" fontId="1" fillId="8" borderId="0" xfId="1" applyFont="1" applyFill="1" applyAlignment="1">
      <alignment horizontal="center" vertical="center"/>
    </xf>
    <xf numFmtId="43" fontId="1" fillId="8" borderId="1" xfId="1" applyFont="1" applyFill="1" applyBorder="1" applyAlignment="1">
      <alignment horizontal="center" vertical="center" wrapText="1"/>
    </xf>
    <xf numFmtId="43" fontId="1" fillId="6" borderId="0" xfId="1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0" fontId="0" fillId="0" borderId="3" xfId="0" applyBorder="1"/>
    <xf numFmtId="0" fontId="5" fillId="7" borderId="3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0" borderId="3" xfId="0" applyBorder="1" applyAlignment="1">
      <alignment horizontal="center"/>
    </xf>
    <xf numFmtId="0" fontId="0" fillId="6" borderId="0" xfId="0" applyFill="1" applyAlignment="1">
      <alignment horizontal="right" vertical="center" wrapText="1"/>
    </xf>
    <xf numFmtId="0" fontId="0" fillId="6" borderId="0" xfId="0" applyFill="1" applyAlignment="1">
      <alignment horizontal="left" vertical="center"/>
    </xf>
    <xf numFmtId="0" fontId="0" fillId="7" borderId="4" xfId="0" applyFill="1" applyBorder="1" applyAlignment="1">
      <alignment horizontal="center" vertical="center"/>
    </xf>
    <xf numFmtId="0" fontId="0" fillId="6" borderId="0" xfId="0" applyFill="1" applyBorder="1" applyAlignment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43" fontId="2" fillId="2" borderId="1" xfId="1" applyFont="1" applyFill="1" applyBorder="1" applyAlignment="1" applyProtection="1">
      <alignment horizontal="center" vertical="center"/>
    </xf>
    <xf numFmtId="0" fontId="0" fillId="6" borderId="9" xfId="0" applyFill="1" applyBorder="1" applyAlignment="1" applyProtection="1">
      <alignment horizontal="right" vertical="center" wrapText="1"/>
    </xf>
    <xf numFmtId="0" fontId="0" fillId="6" borderId="0" xfId="0" applyFill="1" applyBorder="1" applyAlignment="1" applyProtection="1">
      <alignment horizontal="right" vertical="center" wrapText="1"/>
    </xf>
    <xf numFmtId="0" fontId="0" fillId="0" borderId="13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right" vertical="center" wrapText="1"/>
    </xf>
    <xf numFmtId="43" fontId="2" fillId="2" borderId="1" xfId="0" applyNumberFormat="1" applyFont="1" applyFill="1" applyBorder="1" applyAlignment="1" applyProtection="1">
      <alignment horizontal="center" vertical="center"/>
    </xf>
    <xf numFmtId="0" fontId="0" fillId="6" borderId="0" xfId="0" applyFill="1" applyProtection="1"/>
    <xf numFmtId="43" fontId="1" fillId="6" borderId="0" xfId="1" applyFont="1" applyFill="1" applyBorder="1" applyAlignment="1" applyProtection="1">
      <alignment horizontal="center" vertical="center"/>
    </xf>
    <xf numFmtId="0" fontId="0" fillId="10" borderId="0" xfId="0" applyFill="1"/>
    <xf numFmtId="0" fontId="0" fillId="10" borderId="3" xfId="0" applyFill="1" applyBorder="1"/>
    <xf numFmtId="43" fontId="1" fillId="4" borderId="14" xfId="1" applyFont="1" applyFill="1" applyBorder="1" applyAlignment="1" applyProtection="1">
      <alignment horizontal="center" vertical="center"/>
      <protection locked="0"/>
    </xf>
    <xf numFmtId="43" fontId="1" fillId="4" borderId="10" xfId="1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vertical="center" wrapText="1"/>
      <protection locked="0"/>
    </xf>
    <xf numFmtId="0" fontId="0" fillId="6" borderId="6" xfId="0" applyFill="1" applyBorder="1" applyAlignment="1" applyProtection="1">
      <alignment vertical="center" wrapText="1"/>
      <protection locked="0"/>
    </xf>
    <xf numFmtId="0" fontId="0" fillId="6" borderId="22" xfId="0" applyFill="1" applyBorder="1"/>
    <xf numFmtId="0" fontId="0" fillId="6" borderId="22" xfId="0" applyFill="1" applyBorder="1" applyAlignment="1" applyProtection="1">
      <alignment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0" fillId="9" borderId="2" xfId="0" applyFill="1" applyBorder="1" applyAlignment="1" applyProtection="1">
      <alignment horizontal="center" vertical="center"/>
    </xf>
    <xf numFmtId="0" fontId="0" fillId="9" borderId="15" xfId="0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43" fontId="0" fillId="4" borderId="11" xfId="1" applyFont="1" applyFill="1" applyBorder="1" applyAlignment="1" applyProtection="1">
      <alignment horizontal="center" vertical="center"/>
      <protection locked="0"/>
    </xf>
    <xf numFmtId="10" fontId="1" fillId="4" borderId="10" xfId="1" applyNumberFormat="1" applyFont="1" applyFill="1" applyBorder="1" applyAlignment="1" applyProtection="1">
      <alignment horizontal="center" vertical="center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zoomScale="142" zoomScaleNormal="142" workbookViewId="0">
      <selection activeCell="A2" sqref="A2:E2"/>
    </sheetView>
  </sheetViews>
  <sheetFormatPr defaultColWidth="0" defaultRowHeight="15" zeroHeight="1" x14ac:dyDescent="0.25"/>
  <cols>
    <col min="1" max="1" width="45.5703125" customWidth="1"/>
    <col min="2" max="2" width="16.42578125" bestFit="1" customWidth="1"/>
    <col min="3" max="3" width="2" style="24" customWidth="1"/>
    <col min="4" max="4" width="63.85546875" customWidth="1"/>
    <col min="5" max="5" width="14" customWidth="1"/>
    <col min="6" max="6" width="1" hidden="1"/>
    <col min="7" max="7" width="28" hidden="1"/>
    <col min="8" max="10" width="11.5703125" hidden="1"/>
    <col min="11" max="11" width="7.7109375" hidden="1"/>
    <col min="12" max="12" width="9.140625" hidden="1"/>
    <col min="13" max="16384" width="8.7109375" hidden="1"/>
  </cols>
  <sheetData>
    <row r="1" spans="1:14" s="12" customFormat="1" ht="27.75" customHeight="1" thickBot="1" x14ac:dyDescent="0.3">
      <c r="A1" s="55" t="s">
        <v>42</v>
      </c>
      <c r="B1" s="56"/>
      <c r="C1" s="56"/>
      <c r="D1" s="56"/>
      <c r="E1" s="57"/>
      <c r="F1" s="53"/>
    </row>
    <row r="2" spans="1:14" s="12" customFormat="1" ht="95.25" customHeight="1" thickBot="1" x14ac:dyDescent="0.3">
      <c r="A2" s="61" t="s">
        <v>43</v>
      </c>
      <c r="B2" s="62"/>
      <c r="C2" s="62"/>
      <c r="D2" s="62"/>
      <c r="E2" s="63"/>
      <c r="F2" s="54"/>
      <c r="G2" s="51"/>
      <c r="H2" s="51"/>
      <c r="I2" s="52"/>
    </row>
    <row r="3" spans="1:14" s="12" customFormat="1" ht="15.75" thickBot="1" x14ac:dyDescent="0.3">
      <c r="A3" s="58" t="s">
        <v>17</v>
      </c>
      <c r="B3" s="59"/>
      <c r="C3" s="33"/>
      <c r="D3" s="60" t="s">
        <v>30</v>
      </c>
      <c r="E3" s="60"/>
      <c r="F3" s="30"/>
      <c r="G3" s="30"/>
      <c r="H3" s="30" t="s">
        <v>21</v>
      </c>
      <c r="I3" s="30"/>
      <c r="J3" s="30" t="s">
        <v>32</v>
      </c>
      <c r="K3" s="30" t="s">
        <v>22</v>
      </c>
      <c r="L3" s="30"/>
      <c r="M3" s="30"/>
      <c r="N3" s="30"/>
    </row>
    <row r="4" spans="1:14" s="12" customFormat="1" ht="15.75" thickTop="1" x14ac:dyDescent="0.25">
      <c r="A4" s="34" t="s">
        <v>18</v>
      </c>
      <c r="B4" s="49">
        <v>100000</v>
      </c>
      <c r="C4" s="35"/>
      <c r="D4" s="36" t="s">
        <v>20</v>
      </c>
      <c r="E4" s="44">
        <f>+IF(B4&gt;0,E17,0)</f>
        <v>450000</v>
      </c>
      <c r="F4" s="30"/>
      <c r="G4" s="30"/>
      <c r="H4" s="30" t="s">
        <v>26</v>
      </c>
      <c r="I4" s="30"/>
      <c r="J4" s="30" t="s">
        <v>33</v>
      </c>
      <c r="K4" s="30" t="s">
        <v>23</v>
      </c>
      <c r="L4" s="30"/>
      <c r="M4" s="30"/>
      <c r="N4" s="30"/>
    </row>
    <row r="5" spans="1:14" s="12" customFormat="1" x14ac:dyDescent="0.25">
      <c r="A5" s="34" t="s">
        <v>19</v>
      </c>
      <c r="B5" s="50">
        <v>250000</v>
      </c>
      <c r="C5" s="35"/>
      <c r="D5" s="36" t="s">
        <v>39</v>
      </c>
      <c r="E5" s="44">
        <f>+IF(B4&gt;0,E4-B6,0)</f>
        <v>450000</v>
      </c>
      <c r="F5" s="30"/>
      <c r="G5" s="30"/>
      <c r="H5" s="30" t="s">
        <v>27</v>
      </c>
      <c r="I5" s="30"/>
      <c r="J5" s="30" t="s">
        <v>34</v>
      </c>
      <c r="K5" s="30" t="s">
        <v>24</v>
      </c>
      <c r="L5" s="30"/>
      <c r="M5" s="30"/>
      <c r="N5" s="30"/>
    </row>
    <row r="6" spans="1:14" s="12" customFormat="1" ht="42.75" customHeight="1" x14ac:dyDescent="0.25">
      <c r="A6" s="37" t="s">
        <v>31</v>
      </c>
      <c r="B6" s="50">
        <v>0</v>
      </c>
      <c r="C6" s="35"/>
      <c r="D6" s="36" t="s">
        <v>40</v>
      </c>
      <c r="E6" s="38" t="str">
        <f>+IF(OR(B5&lt;=0,B4&lt;=0),"-",IF(B5&lt;=E5,"SI","NO"))</f>
        <v>SI</v>
      </c>
      <c r="F6" s="30"/>
      <c r="G6" s="30"/>
      <c r="H6" s="30" t="s">
        <v>28</v>
      </c>
      <c r="I6" s="30"/>
      <c r="J6" s="30" t="s">
        <v>35</v>
      </c>
      <c r="K6" s="30" t="s">
        <v>25</v>
      </c>
      <c r="L6" s="30"/>
      <c r="M6" s="30"/>
      <c r="N6" s="30"/>
    </row>
    <row r="7" spans="1:14" s="12" customFormat="1" ht="30" customHeight="1" x14ac:dyDescent="0.25">
      <c r="A7" s="37" t="s">
        <v>44</v>
      </c>
      <c r="B7" s="65">
        <v>0.55500000000000005</v>
      </c>
      <c r="C7" s="35"/>
      <c r="D7" s="36" t="s">
        <v>36</v>
      </c>
      <c r="E7" s="39">
        <f>+IF(E6="SI",+B5*B7,0)</f>
        <v>138750</v>
      </c>
      <c r="F7" s="30"/>
      <c r="G7" s="30"/>
      <c r="H7" s="30"/>
      <c r="I7" s="30"/>
      <c r="J7" s="30"/>
      <c r="K7" s="30"/>
      <c r="L7" s="30"/>
      <c r="M7" s="30" t="e">
        <f>+L7/L6</f>
        <v>#DIV/0!</v>
      </c>
      <c r="N7" s="30"/>
    </row>
    <row r="8" spans="1:14" s="12" customFormat="1" ht="37.5" customHeight="1" thickBot="1" x14ac:dyDescent="0.3">
      <c r="A8" s="37" t="s">
        <v>29</v>
      </c>
      <c r="B8" s="64" t="s">
        <v>21</v>
      </c>
      <c r="C8" s="35"/>
      <c r="D8" s="36" t="s">
        <v>37</v>
      </c>
      <c r="E8" s="44">
        <f>+IF(E6="si",B5-E7,0)</f>
        <v>111250</v>
      </c>
      <c r="F8" s="30"/>
      <c r="G8" s="30"/>
      <c r="H8" s="30"/>
      <c r="I8" s="30"/>
      <c r="J8" s="30"/>
      <c r="K8" s="30"/>
      <c r="L8" s="30"/>
      <c r="M8" s="30"/>
      <c r="N8" s="30"/>
    </row>
    <row r="9" spans="1:14" s="12" customFormat="1" ht="30" customHeight="1" thickTop="1" x14ac:dyDescent="0.25">
      <c r="A9" s="40"/>
      <c r="B9" s="41"/>
      <c r="C9" s="42"/>
      <c r="D9" s="43" t="s">
        <v>41</v>
      </c>
      <c r="E9" s="44" t="str">
        <f>+IF(E6="SI",IF(E8/B4&gt;1,"SI","NO"),0)</f>
        <v>SI</v>
      </c>
      <c r="F9" s="30"/>
      <c r="G9" s="30"/>
      <c r="H9" s="30"/>
      <c r="I9" s="30"/>
      <c r="J9" s="30"/>
      <c r="K9" s="30"/>
      <c r="L9" s="30"/>
      <c r="M9" s="30"/>
      <c r="N9" s="30"/>
    </row>
    <row r="10" spans="1:14" s="12" customFormat="1" ht="30" customHeight="1" x14ac:dyDescent="0.25">
      <c r="A10" s="45"/>
      <c r="B10" s="46"/>
      <c r="C10" s="33"/>
      <c r="D10" s="36" t="s">
        <v>38</v>
      </c>
      <c r="E10" s="44" t="str">
        <f>+IF(E6="SI",VLOOKUP(CONCATENATE(B8,E9),J3:K10,2,FALSE),0)</f>
        <v>12 mesi</v>
      </c>
      <c r="F10" s="30"/>
      <c r="G10" s="30"/>
      <c r="H10" s="30"/>
      <c r="I10" s="30"/>
      <c r="J10" s="30"/>
      <c r="K10" s="30"/>
      <c r="L10" s="30"/>
      <c r="M10" s="30"/>
      <c r="N10" s="30"/>
    </row>
    <row r="11" spans="1:14" s="12" customFormat="1" ht="30" hidden="1" customHeight="1" x14ac:dyDescent="0.25">
      <c r="A11" s="29"/>
      <c r="B11" s="22"/>
      <c r="C11" s="32"/>
      <c r="D11" s="30"/>
      <c r="E11" s="23"/>
      <c r="F11" s="30"/>
      <c r="G11" s="30"/>
      <c r="H11" s="30"/>
      <c r="I11" s="30"/>
      <c r="J11" s="30"/>
      <c r="K11" s="30"/>
      <c r="L11" s="30"/>
      <c r="M11" s="30"/>
      <c r="N11" s="30"/>
    </row>
    <row r="12" spans="1:14" s="12" customFormat="1" hidden="1" x14ac:dyDescent="0.25">
      <c r="A12" s="30"/>
      <c r="B12" s="30"/>
      <c r="C12" s="32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s="12" customFormat="1" hidden="1" x14ac:dyDescent="0.25">
      <c r="A13" s="30"/>
      <c r="B13" s="30"/>
      <c r="C13" s="32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s="12" customFormat="1" hidden="1" x14ac:dyDescent="0.25">
      <c r="A14" s="30"/>
      <c r="B14" s="30"/>
      <c r="C14" s="32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s="12" customFormat="1" hidden="1" x14ac:dyDescent="0.25">
      <c r="A15" s="30"/>
      <c r="B15" s="30"/>
      <c r="C15" s="32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45" hidden="1" x14ac:dyDescent="0.25">
      <c r="B16" s="20" t="s">
        <v>0</v>
      </c>
      <c r="C16" s="31"/>
      <c r="D16" s="1"/>
      <c r="E16" s="10" t="s">
        <v>8</v>
      </c>
      <c r="F16" s="21" t="s">
        <v>16</v>
      </c>
      <c r="G16" s="15"/>
      <c r="H16" s="10" t="s">
        <v>10</v>
      </c>
      <c r="I16" s="10" t="s">
        <v>11</v>
      </c>
      <c r="J16" s="10" t="s">
        <v>12</v>
      </c>
    </row>
    <row r="17" spans="1:10" hidden="1" x14ac:dyDescent="0.25">
      <c r="A17" t="s">
        <v>0</v>
      </c>
      <c r="B17" s="2">
        <f>+B4</f>
        <v>100000</v>
      </c>
      <c r="C17" s="25"/>
      <c r="D17" s="3"/>
      <c r="E17" s="9">
        <f>SUM(E20:E24)</f>
        <v>450000</v>
      </c>
      <c r="F17" s="19">
        <v>300000</v>
      </c>
      <c r="G17" s="16" t="s">
        <v>15</v>
      </c>
      <c r="H17" s="9">
        <f>+$F$17*0.5</f>
        <v>150000</v>
      </c>
      <c r="I17" s="9">
        <f>+$F$17*0.7</f>
        <v>210000</v>
      </c>
      <c r="J17" s="9">
        <f>+$F$17*0.9</f>
        <v>270000</v>
      </c>
    </row>
    <row r="18" spans="1:10" ht="45" hidden="1" x14ac:dyDescent="0.25">
      <c r="B18" s="6"/>
      <c r="C18" s="26" t="s">
        <v>7</v>
      </c>
      <c r="D18" s="7"/>
      <c r="E18" s="8" t="s">
        <v>9</v>
      </c>
      <c r="F18" s="8"/>
      <c r="G18" s="18" t="s">
        <v>13</v>
      </c>
      <c r="H18" s="17">
        <f>+$F$17-H17</f>
        <v>150000</v>
      </c>
      <c r="I18" s="17">
        <f>+$F$17-I17</f>
        <v>90000</v>
      </c>
      <c r="J18" s="17">
        <f>+$F$17-J17</f>
        <v>30000</v>
      </c>
    </row>
    <row r="19" spans="1:10" hidden="1" x14ac:dyDescent="0.25">
      <c r="B19" s="6"/>
      <c r="C19" s="26"/>
      <c r="D19" s="7"/>
      <c r="E19" s="8"/>
      <c r="F19" s="8"/>
      <c r="G19" s="18" t="s">
        <v>14</v>
      </c>
      <c r="H19" s="17">
        <f>+H18/PS</f>
        <v>1.5</v>
      </c>
      <c r="I19" s="17">
        <f>+I18/PS</f>
        <v>0.9</v>
      </c>
      <c r="J19" s="17">
        <f>+J18/PS</f>
        <v>0.3</v>
      </c>
    </row>
    <row r="20" spans="1:10" hidden="1" x14ac:dyDescent="0.25">
      <c r="A20" s="14" t="s">
        <v>1</v>
      </c>
      <c r="B20" s="5">
        <v>50000</v>
      </c>
      <c r="C20" s="27">
        <v>5</v>
      </c>
      <c r="D20" s="4">
        <v>250000</v>
      </c>
      <c r="E20" s="5">
        <f>+IF(PS&lt;=soglia1,PS*C20,D20)</f>
        <v>250000</v>
      </c>
      <c r="F20" s="11"/>
      <c r="G20" s="12"/>
      <c r="H20" s="12"/>
      <c r="I20" s="12"/>
      <c r="J20" s="12"/>
    </row>
    <row r="21" spans="1:10" hidden="1" x14ac:dyDescent="0.25">
      <c r="A21" s="14" t="s">
        <v>2</v>
      </c>
      <c r="B21" s="5">
        <v>100000</v>
      </c>
      <c r="C21" s="27">
        <v>4</v>
      </c>
      <c r="D21" s="4">
        <v>200000</v>
      </c>
      <c r="E21" s="5">
        <f>+IF(PS&lt;=soglia1,0,IF(AND(PS&gt;soglia1,PS&lt;soglia2),(PS-soglia1)*C21,D21))</f>
        <v>200000</v>
      </c>
      <c r="F21" s="11"/>
      <c r="G21" s="13"/>
      <c r="H21" s="12"/>
      <c r="I21" s="12"/>
      <c r="J21" s="12"/>
    </row>
    <row r="22" spans="1:10" hidden="1" x14ac:dyDescent="0.25">
      <c r="A22" s="14" t="s">
        <v>3</v>
      </c>
      <c r="B22" s="5">
        <v>150000</v>
      </c>
      <c r="C22" s="27">
        <v>3</v>
      </c>
      <c r="D22" s="4">
        <v>150000</v>
      </c>
      <c r="E22" s="5">
        <f>+IF(PS&lt;=soglia2,0,IF(AND(PS&gt;soglia2,PS&lt;soglia3),(PS-soglia2)*C22,D22))</f>
        <v>0</v>
      </c>
      <c r="F22" s="11"/>
      <c r="G22" s="13"/>
      <c r="H22" s="12"/>
      <c r="I22" s="12"/>
      <c r="J22" s="12"/>
    </row>
    <row r="23" spans="1:10" hidden="1" x14ac:dyDescent="0.25">
      <c r="A23" s="14" t="s">
        <v>4</v>
      </c>
      <c r="B23" s="5">
        <v>200000</v>
      </c>
      <c r="C23" s="27">
        <v>2</v>
      </c>
      <c r="D23" s="4">
        <v>100000</v>
      </c>
      <c r="E23" s="5">
        <f>+IF(PS&lt;=soglia3,0,IF(AND(PS&gt;soglia3,PS&lt;=soglia4),(PS-soglia3)*C23,D23))</f>
        <v>0</v>
      </c>
      <c r="F23" s="11"/>
      <c r="G23" s="13"/>
      <c r="H23" s="12"/>
      <c r="I23" s="12"/>
      <c r="J23" s="12"/>
    </row>
    <row r="24" spans="1:10" hidden="1" x14ac:dyDescent="0.25">
      <c r="A24" s="14" t="s">
        <v>5</v>
      </c>
      <c r="B24" s="5" t="s">
        <v>6</v>
      </c>
      <c r="C24" s="27">
        <v>1</v>
      </c>
      <c r="D24" s="4"/>
      <c r="E24" s="5">
        <f>+IF(PS&lt;=soglia4,0,IF(PS&gt;soglia4,(PS-soglia4)*C24))</f>
        <v>0</v>
      </c>
      <c r="F24" s="11"/>
      <c r="G24" s="13"/>
      <c r="H24" s="12"/>
      <c r="I24" s="12"/>
      <c r="J24" s="12"/>
    </row>
    <row r="25" spans="1:10" hidden="1" x14ac:dyDescent="0.25">
      <c r="C25" s="28"/>
    </row>
    <row r="26" spans="1:10" hidden="1" x14ac:dyDescent="0.25">
      <c r="C26" s="28"/>
    </row>
    <row r="27" spans="1:10" hidden="1" x14ac:dyDescent="0.25"/>
    <row r="28" spans="1:10" hidden="1" x14ac:dyDescent="0.25"/>
    <row r="29" spans="1:10" hidden="1" x14ac:dyDescent="0.25">
      <c r="A29" s="47"/>
      <c r="B29" s="47"/>
      <c r="C29" s="48"/>
      <c r="D29" s="47"/>
      <c r="E29" s="47"/>
    </row>
    <row r="30" spans="1:10" hidden="1" x14ac:dyDescent="0.25">
      <c r="A30" s="47"/>
      <c r="B30" s="47"/>
      <c r="C30" s="48"/>
      <c r="D30" s="47"/>
      <c r="E30" s="47"/>
    </row>
  </sheetData>
  <sheetProtection algorithmName="SHA-512" hashValue="ZWoDexOZ0OxjqG5TFd1V8IX5nvCIV/SVx28HoELnuKmFyTZ0QRCsH0sLMWNFdxRIxkdDp6wPJwswGJubwS4G7g==" saltValue="BwBvCgUwJ/eJX3sstsBruw==" spinCount="100000" sheet="1" objects="1" scenarios="1" selectLockedCells="1"/>
  <dataConsolidate/>
  <mergeCells count="4">
    <mergeCell ref="A1:E1"/>
    <mergeCell ref="A3:B3"/>
    <mergeCell ref="D3:E3"/>
    <mergeCell ref="A2:E2"/>
  </mergeCells>
  <dataValidations count="1">
    <dataValidation type="list" allowBlank="1" showInputMessage="1" showErrorMessage="1" sqref="B8">
      <formula1>$H$3:$H$4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6</vt:i4>
      </vt:variant>
    </vt:vector>
  </HeadingPairs>
  <TitlesOfParts>
    <vt:vector size="7" baseType="lpstr">
      <vt:lpstr>Verifica PS e Spesa e Tempi</vt:lpstr>
      <vt:lpstr>PS</vt:lpstr>
      <vt:lpstr>soglia1</vt:lpstr>
      <vt:lpstr>soglia2</vt:lpstr>
      <vt:lpstr>soglia3</vt:lpstr>
      <vt:lpstr>soglia4</vt:lpstr>
      <vt:lpstr>soglia5</vt:lpstr>
    </vt:vector>
  </TitlesOfParts>
  <Company>Olidata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Professional Sp2b Italiano</dc:creator>
  <cp:lastModifiedBy>PAOLO FERRAIUOLO</cp:lastModifiedBy>
  <cp:lastPrinted>2016-07-28T17:01:57Z</cp:lastPrinted>
  <dcterms:created xsi:type="dcterms:W3CDTF">2015-07-08T13:54:28Z</dcterms:created>
  <dcterms:modified xsi:type="dcterms:W3CDTF">2016-09-12T14:32:06Z</dcterms:modified>
</cp:coreProperties>
</file>